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firstSheet="2" activeTab="2"/>
  </bookViews>
  <sheets>
    <sheet name="pav 1" sheetId="1" state="hidden" r:id="rId1"/>
    <sheet name="licitação" sheetId="2" state="hidden" r:id="rId2"/>
    <sheet name="Materiais" sheetId="3" r:id="rId3"/>
    <sheet name="Equipamentos" sheetId="4" state="hidden" r:id="rId4"/>
  </sheets>
  <definedNames>
    <definedName name="_xlnm.Print_Area" localSheetId="1">'licitação'!#REF!</definedName>
    <definedName name="_xlnm.Print_Area" localSheetId="0">'pav 1'!#REF!</definedName>
  </definedNames>
  <calcPr fullCalcOnLoad="1"/>
</workbook>
</file>

<file path=xl/sharedStrings.xml><?xml version="1.0" encoding="utf-8"?>
<sst xmlns="http://schemas.openxmlformats.org/spreadsheetml/2006/main" count="318" uniqueCount="127">
  <si>
    <t xml:space="preserve">ITEM </t>
  </si>
  <si>
    <t>UNID.</t>
  </si>
  <si>
    <t>1.1</t>
  </si>
  <si>
    <t>1.2</t>
  </si>
  <si>
    <t>2.1</t>
  </si>
  <si>
    <t>3.1</t>
  </si>
  <si>
    <t>PAVIMENTAÇÃO</t>
  </si>
  <si>
    <t>2.2</t>
  </si>
  <si>
    <t>m³</t>
  </si>
  <si>
    <t>4.1</t>
  </si>
  <si>
    <t>DISCRIMINAÇÃO</t>
  </si>
  <si>
    <t>QUANT.</t>
  </si>
  <si>
    <t>TOTAL 
PARCIAL</t>
  </si>
  <si>
    <t>PREÇO 
UNIT.</t>
  </si>
  <si>
    <t>m²</t>
  </si>
  <si>
    <t>Regularização e Compactação de Sub-Leito</t>
  </si>
  <si>
    <t>Escavação e Carga de Material de Jazida - com idenização</t>
  </si>
  <si>
    <t>Transporte de Material de Jazida (Cascalho)</t>
  </si>
  <si>
    <t>Tratamento Superficial Duplo - TSD</t>
  </si>
  <si>
    <t>Transporte Comercial de Agregados</t>
  </si>
  <si>
    <t>Fornecimento e Transporte de RR-2C</t>
  </si>
  <si>
    <t>Fornecimento e Transporte de CM-30</t>
  </si>
  <si>
    <t>t.km</t>
  </si>
  <si>
    <t>m³.Km</t>
  </si>
  <si>
    <t>t</t>
  </si>
  <si>
    <t>DRENAGEM</t>
  </si>
  <si>
    <t>m</t>
  </si>
  <si>
    <t>MOBILIZAÇÃO</t>
  </si>
  <si>
    <t>Mobilização de Equipamento (terrap./paviment.)</t>
  </si>
  <si>
    <r>
      <t xml:space="preserve">OBRA: </t>
    </r>
    <r>
      <rPr>
        <sz val="10"/>
        <rFont val="Arial"/>
        <family val="0"/>
      </rPr>
      <t>Terraplenagem, Pavimentação</t>
    </r>
    <r>
      <rPr>
        <sz val="10"/>
        <rFont val="Arial"/>
        <family val="0"/>
      </rPr>
      <t xml:space="preserve"> Asfáltica tipo TSD</t>
    </r>
    <r>
      <rPr>
        <sz val="10"/>
        <rFont val="Arial"/>
        <family val="0"/>
      </rPr>
      <t xml:space="preserve"> e Meio Fio</t>
    </r>
  </si>
  <si>
    <r>
      <t xml:space="preserve">LOCAL: </t>
    </r>
    <r>
      <rPr>
        <sz val="10"/>
        <rFont val="Arial"/>
        <family val="0"/>
      </rPr>
      <t>Perímetro Urbano</t>
    </r>
  </si>
  <si>
    <t>PLANILHA ORÇAMENTARIA RESTAURAÇÃO</t>
  </si>
  <si>
    <t>Escarificação de Pavimento Existente</t>
  </si>
  <si>
    <t>Transporte Comercial de Material Betuminoso</t>
  </si>
  <si>
    <t>01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</si>
  <si>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</si>
  <si>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</si>
  <si>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</si>
  <si>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</si>
  <si>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</si>
  <si>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</si>
  <si>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</si>
  <si>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</si>
  <si>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</si>
  <si>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</si>
  <si>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</si>
  <si>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Meio-Fio com sarjeta MFC-03</t>
  </si>
  <si>
    <t>Meio-Fio sem sarjeta MFC-06</t>
  </si>
  <si>
    <r>
      <t xml:space="preserve">MUNICÍPIO: </t>
    </r>
    <r>
      <rPr>
        <sz val="10"/>
        <rFont val="Arial"/>
        <family val="0"/>
      </rPr>
      <t>SANTA BARBÁRA DE GOIÁS-GO</t>
    </r>
  </si>
  <si>
    <t>Reciclagem de Base com 25% de Brita em Peso</t>
  </si>
  <si>
    <t>Compactação a 100% do Proctor Normal</t>
  </si>
  <si>
    <t>TOTAL DO ITEM 01</t>
  </si>
  <si>
    <t>ADMINISTRAÇÃO LOCAL</t>
  </si>
  <si>
    <t xml:space="preserve">Administração Local </t>
  </si>
  <si>
    <t>und.</t>
  </si>
  <si>
    <t>CANTEIRO DE OBRA</t>
  </si>
  <si>
    <t>Canteiro de Obra</t>
  </si>
  <si>
    <t>02</t>
  </si>
  <si>
    <t>TOTAL DO ITEM 02</t>
  </si>
  <si>
    <t>03</t>
  </si>
  <si>
    <t>mês</t>
  </si>
  <si>
    <t>TOTAL DO ITEM 03</t>
  </si>
  <si>
    <t>04</t>
  </si>
  <si>
    <t>05</t>
  </si>
  <si>
    <t>TOTAL DO ITEM 04</t>
  </si>
  <si>
    <t>TOTAL DO ITEM 05</t>
  </si>
  <si>
    <t>Topografo CH - T1</t>
  </si>
  <si>
    <t>h</t>
  </si>
  <si>
    <t>Auxiliar de Topografo - T4</t>
  </si>
  <si>
    <t>TOTAL GERAL SEM B.D.I</t>
  </si>
  <si>
    <t>TOTAL GERAL COM B.D.I 19,52%</t>
  </si>
  <si>
    <t>5.1</t>
  </si>
  <si>
    <t>COD.</t>
  </si>
  <si>
    <t>Capa Selante com pó de pedra (BC)</t>
  </si>
  <si>
    <t>1.14</t>
  </si>
  <si>
    <t>Nome:</t>
  </si>
  <si>
    <t>CNPJ / CPF</t>
  </si>
  <si>
    <t>CIDADE</t>
  </si>
  <si>
    <t>CÓDIGO</t>
  </si>
  <si>
    <t>UNID</t>
  </si>
  <si>
    <t>QUANTIDADE</t>
  </si>
  <si>
    <t>PREÇO UNITÁRIO</t>
  </si>
  <si>
    <t>PREÇO TOTAL</t>
  </si>
  <si>
    <t>001.1</t>
  </si>
  <si>
    <t>001.2</t>
  </si>
  <si>
    <t>001.3</t>
  </si>
  <si>
    <t>001.5</t>
  </si>
  <si>
    <t>PAVIMENTAÇÃO URBANA</t>
  </si>
  <si>
    <t>TRANSPORTE COMERCIAL DE BRITA</t>
  </si>
  <si>
    <t>PAVIMENTAÇÃO EM TRATAMENTO SUPERFICIAL DUPLO EM NOVA IGUAÇU DE GOIÁS - GO.</t>
  </si>
  <si>
    <t>PAVIMENTAÇÃO DO BAIRRO MARIINHA DE FÁTIMA</t>
  </si>
  <si>
    <t>33.331.661/0001-59</t>
  </si>
  <si>
    <t>NOVA IGUAÇU DE GOIÁS-GO</t>
  </si>
  <si>
    <t>INSUMOS</t>
  </si>
  <si>
    <t>BRITA COMERCIAL (BRITA 1) DIÂMETRO MÁXIMO 19,00mm</t>
  </si>
  <si>
    <t>BRITA COMERCIAL (BRITA 0) DIÂMETRO MÁXIMO 12,50mm</t>
  </si>
  <si>
    <t>PÓ DE BRITA COMERCIAL (PÓ DE BRITA) DIÂMETRO MÁXIMO 4,80mm</t>
  </si>
  <si>
    <t xml:space="preserve">AQUISIÇÃO DE PRODUTO DERIVADO DE ASFALTO EAI </t>
  </si>
  <si>
    <t>AQUISIÇÃO DE PRODUTO DERIVADO DE ASFALTO RR-2C</t>
  </si>
  <si>
    <t>ton</t>
  </si>
  <si>
    <t>001.6</t>
  </si>
  <si>
    <t>001.7</t>
  </si>
  <si>
    <t>TRANSPORTE COMERCIAL DE PRODUTO DERIVADO DE ASFALTO</t>
  </si>
  <si>
    <t>tonxKm</t>
  </si>
  <si>
    <t>PREÇO TOTAL  DO MATERIAL COM BDI REDUZIDO DE 14,0%</t>
  </si>
  <si>
    <t>001.4</t>
  </si>
  <si>
    <t>EQUIPAMENTOS</t>
  </si>
  <si>
    <t>MOTONIVELADORA - CAT 120K OU EQUIVALENTE</t>
  </si>
  <si>
    <t>TRATOR DE PNEUS AGRÍCOLA - MF 4292 OU EQUIVALENTE</t>
  </si>
  <si>
    <t>001.8</t>
  </si>
  <si>
    <t>ROLO PÉ DE CARNEIRO AUTOPROPELIDO CA 250 OU EQUIVALENTE</t>
  </si>
  <si>
    <t>GRADE DE DISCO - 24X24</t>
  </si>
  <si>
    <t>ROLO LISO VIBRATÓRIO AUTOPROPELIDO CS533 E OU EQUIVALENTE</t>
  </si>
  <si>
    <t>CAMINHÃO TANQUE 10.000L</t>
  </si>
  <si>
    <t>TRATOR ESTEIRAS COM LAMINA - CAT D6 OU EQUIVALENTE</t>
  </si>
  <si>
    <t>CUSTO HORÁRIO PRODUTIVO</t>
  </si>
  <si>
    <t>CUSTO HORARIO IMPRODUTIVO</t>
  </si>
  <si>
    <t>H</t>
  </si>
  <si>
    <t>ESCAVADEIRA HIDRÁULICA - 320DL OU EQUIVALENTE</t>
  </si>
  <si>
    <t>CAMINHÃO BASCULANTE 10 M3 - 15 T</t>
  </si>
  <si>
    <t>VASSOURA MECÂNICA REBOCÁVEL</t>
  </si>
  <si>
    <t>TANQUE DE ESTOCAGEM ASFALTO (30.000L)</t>
  </si>
  <si>
    <t>CAMINHÃO TANQUE DISTRIBUIDOR DE ASFALTO</t>
  </si>
  <si>
    <t>CARREGADEIRA DE PNEUS CAT - 924 H OU EQUIVALENTE</t>
  </si>
  <si>
    <t>ROLO LISO TANDEN - 6/8 T - CA-150 OU EQUIVALENTE</t>
  </si>
  <si>
    <t>DISTRIBUIDOR DE AGREGADOS REBOCÁVEL</t>
  </si>
  <si>
    <t xml:space="preserve">PREÇO TOTAL  DO MATERIAL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</si>
</sst>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000"/>
    <numFmt numFmtId="189" formatCode="&quot;R$&quot;\ 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60"/>
      <name val="Calibri"/>
      <family val="2"/>
    </font>
    <font>
      <b/>
      <sz val="12"/>
      <color indexed="8"/>
      <name val="Calibri"/>
      <family val="2"/>
    </font>
    <font>
      <b/>
      <sz val="9.5"/>
      <name val="Calibri"/>
      <family val="2"/>
    </font>
    <font>
      <sz val="9.5"/>
      <name val="Calibri"/>
      <family val="2"/>
    </font>
    <font>
      <sz val="5"/>
      <color indexed="63"/>
      <name val="Arial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b/>
      <sz val="9.5"/>
      <color indexed="8"/>
      <name val="Calibri"/>
      <family val="2"/>
    </font>
    <font>
      <b/>
      <sz val="16"/>
      <color indexed="8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sz val="5"/>
      <color rgb="FF4D5156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17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0" fillId="32" borderId="9" applyNumberFormat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63" applyFont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63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7" fontId="4" fillId="0" borderId="0" xfId="63" applyFont="1" applyBorder="1" applyAlignment="1">
      <alignment/>
    </xf>
    <xf numFmtId="0" fontId="4" fillId="0" borderId="11" xfId="0" applyFont="1" applyBorder="1" applyAlignment="1">
      <alignment/>
    </xf>
    <xf numFmtId="177" fontId="4" fillId="0" borderId="11" xfId="63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/>
    </xf>
    <xf numFmtId="177" fontId="4" fillId="0" borderId="12" xfId="63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177" fontId="4" fillId="0" borderId="14" xfId="63" applyFont="1" applyBorder="1" applyAlignment="1">
      <alignment/>
    </xf>
    <xf numFmtId="0" fontId="4" fillId="0" borderId="15" xfId="0" applyFont="1" applyBorder="1" applyAlignment="1">
      <alignment horizontal="center"/>
    </xf>
    <xf numFmtId="177" fontId="5" fillId="0" borderId="10" xfId="63" applyFont="1" applyBorder="1" applyAlignment="1">
      <alignment/>
    </xf>
    <xf numFmtId="0" fontId="2" fillId="0" borderId="10" xfId="0" applyFont="1" applyBorder="1" applyAlignment="1">
      <alignment/>
    </xf>
    <xf numFmtId="177" fontId="5" fillId="0" borderId="12" xfId="63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7" fontId="4" fillId="0" borderId="18" xfId="63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77" fontId="5" fillId="0" borderId="19" xfId="63" applyFont="1" applyBorder="1" applyAlignment="1">
      <alignment/>
    </xf>
    <xf numFmtId="177" fontId="5" fillId="0" borderId="20" xfId="63" applyFont="1" applyBorder="1" applyAlignment="1">
      <alignment/>
    </xf>
    <xf numFmtId="0" fontId="5" fillId="0" borderId="17" xfId="0" applyFont="1" applyBorder="1" applyAlignment="1">
      <alignment horizontal="center"/>
    </xf>
    <xf numFmtId="177" fontId="5" fillId="0" borderId="17" xfId="63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177" fontId="4" fillId="33" borderId="12" xfId="63" applyFont="1" applyFill="1" applyBorder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4" fontId="24" fillId="33" borderId="0" xfId="0" applyNumberFormat="1" applyFont="1" applyFill="1" applyAlignment="1">
      <alignment horizontal="right" vertical="center"/>
    </xf>
    <xf numFmtId="4" fontId="24" fillId="33" borderId="0" xfId="0" applyNumberFormat="1" applyFont="1" applyFill="1" applyAlignment="1">
      <alignment horizontal="center" vertical="center"/>
    </xf>
    <xf numFmtId="0" fontId="25" fillId="33" borderId="21" xfId="0" applyFont="1" applyFill="1" applyBorder="1" applyAlignment="1">
      <alignment horizontal="left" vertical="center"/>
    </xf>
    <xf numFmtId="0" fontId="25" fillId="33" borderId="22" xfId="0" applyFont="1" applyFill="1" applyBorder="1" applyAlignment="1">
      <alignment vertical="center"/>
    </xf>
    <xf numFmtId="0" fontId="26" fillId="33" borderId="23" xfId="0" applyFont="1" applyFill="1" applyBorder="1" applyAlignment="1">
      <alignment horizontal="left" vertical="center"/>
    </xf>
    <xf numFmtId="0" fontId="26" fillId="33" borderId="0" xfId="0" applyFont="1" applyFill="1" applyAlignment="1">
      <alignment vertical="center"/>
    </xf>
    <xf numFmtId="0" fontId="27" fillId="33" borderId="21" xfId="0" applyFont="1" applyFill="1" applyBorder="1" applyAlignment="1">
      <alignment horizontal="center" vertical="center"/>
    </xf>
    <xf numFmtId="4" fontId="27" fillId="33" borderId="22" xfId="0" applyNumberFormat="1" applyFont="1" applyFill="1" applyBorder="1" applyAlignment="1">
      <alignment horizontal="right" vertical="center"/>
    </xf>
    <xf numFmtId="4" fontId="26" fillId="33" borderId="24" xfId="0" applyNumberFormat="1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left" vertical="center"/>
    </xf>
    <xf numFmtId="0" fontId="26" fillId="33" borderId="26" xfId="0" applyFont="1" applyFill="1" applyBorder="1" applyAlignment="1">
      <alignment vertical="center"/>
    </xf>
    <xf numFmtId="0" fontId="27" fillId="33" borderId="25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4" fontId="28" fillId="33" borderId="0" xfId="0" applyNumberFormat="1" applyFont="1" applyFill="1" applyAlignment="1">
      <alignment horizontal="right" vertical="center"/>
    </xf>
    <xf numFmtId="4" fontId="28" fillId="33" borderId="0" xfId="0" applyNumberFormat="1" applyFont="1" applyFill="1" applyAlignment="1">
      <alignment horizontal="center" vertical="center"/>
    </xf>
    <xf numFmtId="4" fontId="28" fillId="33" borderId="27" xfId="0" applyNumberFormat="1" applyFont="1" applyFill="1" applyBorder="1" applyAlignment="1">
      <alignment horizontal="center" vertical="center"/>
    </xf>
    <xf numFmtId="0" fontId="24" fillId="33" borderId="23" xfId="0" applyFont="1" applyFill="1" applyBorder="1" applyAlignment="1">
      <alignment horizontal="left" vertical="center"/>
    </xf>
    <xf numFmtId="0" fontId="24" fillId="33" borderId="0" xfId="0" applyFont="1" applyFill="1" applyAlignment="1">
      <alignment vertical="center"/>
    </xf>
    <xf numFmtId="4" fontId="26" fillId="33" borderId="28" xfId="0" applyNumberFormat="1" applyFont="1" applyFill="1" applyBorder="1" applyAlignment="1">
      <alignment horizontal="right" vertical="center"/>
    </xf>
    <xf numFmtId="4" fontId="26" fillId="33" borderId="29" xfId="0" applyNumberFormat="1" applyFont="1" applyFill="1" applyBorder="1" applyAlignment="1">
      <alignment horizontal="center" vertical="center"/>
    </xf>
    <xf numFmtId="188" fontId="29" fillId="34" borderId="16" xfId="0" applyNumberFormat="1" applyFont="1" applyFill="1" applyBorder="1" applyAlignment="1">
      <alignment horizontal="center" vertical="center" wrapText="1"/>
    </xf>
    <xf numFmtId="4" fontId="29" fillId="34" borderId="19" xfId="63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4" fontId="29" fillId="34" borderId="19" xfId="63" applyNumberFormat="1" applyFont="1" applyFill="1" applyBorder="1" applyAlignment="1">
      <alignment vertical="center" wrapText="1"/>
    </xf>
    <xf numFmtId="4" fontId="29" fillId="34" borderId="20" xfId="63" applyNumberFormat="1" applyFont="1" applyFill="1" applyBorder="1" applyAlignment="1">
      <alignment vertical="center" wrapText="1"/>
    </xf>
    <xf numFmtId="4" fontId="26" fillId="33" borderId="28" xfId="0" applyNumberFormat="1" applyFont="1" applyFill="1" applyBorder="1" applyAlignment="1">
      <alignment horizontal="center" vertical="center"/>
    </xf>
    <xf numFmtId="4" fontId="27" fillId="33" borderId="22" xfId="0" applyNumberFormat="1" applyFont="1" applyFill="1" applyBorder="1" applyAlignment="1">
      <alignment horizontal="center" vertical="center"/>
    </xf>
    <xf numFmtId="188" fontId="30" fillId="33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77" fontId="4" fillId="0" borderId="17" xfId="63" applyFont="1" applyBorder="1" applyAlignment="1">
      <alignment vertical="center"/>
    </xf>
    <xf numFmtId="177" fontId="4" fillId="0" borderId="30" xfId="63" applyFont="1" applyBorder="1" applyAlignment="1">
      <alignment vertical="center"/>
    </xf>
    <xf numFmtId="0" fontId="47" fillId="0" borderId="0" xfId="0" applyFont="1" applyAlignment="1">
      <alignment/>
    </xf>
    <xf numFmtId="0" fontId="32" fillId="33" borderId="26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4" fontId="26" fillId="35" borderId="32" xfId="0" applyNumberFormat="1" applyFont="1" applyFill="1" applyBorder="1" applyAlignment="1">
      <alignment horizontal="center" vertical="center"/>
    </xf>
    <xf numFmtId="4" fontId="26" fillId="35" borderId="33" xfId="0" applyNumberFormat="1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20" xfId="0" applyFont="1" applyFill="1" applyBorder="1" applyAlignment="1">
      <alignment horizontal="center" vertical="center"/>
    </xf>
    <xf numFmtId="0" fontId="32" fillId="33" borderId="26" xfId="0" applyFont="1" applyFill="1" applyBorder="1" applyAlignment="1">
      <alignment horizontal="center" vertical="center"/>
    </xf>
    <xf numFmtId="0" fontId="32" fillId="33" borderId="31" xfId="0" applyFont="1" applyFill="1" applyBorder="1" applyAlignment="1">
      <alignment horizontal="center" vertical="center"/>
    </xf>
    <xf numFmtId="4" fontId="28" fillId="35" borderId="33" xfId="0" applyNumberFormat="1" applyFont="1" applyFill="1" applyBorder="1" applyAlignment="1">
      <alignment horizontal="center" vertical="center"/>
    </xf>
    <xf numFmtId="4" fontId="28" fillId="35" borderId="17" xfId="0" applyNumberFormat="1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 wrapText="1"/>
    </xf>
    <xf numFmtId="0" fontId="35" fillId="33" borderId="19" xfId="0" applyFont="1" applyFill="1" applyBorder="1" applyAlignment="1">
      <alignment horizontal="center" vertical="center" wrapText="1"/>
    </xf>
    <xf numFmtId="0" fontId="35" fillId="33" borderId="20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left" vertical="center"/>
    </xf>
    <xf numFmtId="0" fontId="27" fillId="33" borderId="20" xfId="0" applyFont="1" applyFill="1" applyBorder="1" applyAlignment="1">
      <alignment horizontal="left" vertical="center"/>
    </xf>
    <xf numFmtId="4" fontId="27" fillId="33" borderId="16" xfId="0" applyNumberFormat="1" applyFont="1" applyFill="1" applyBorder="1" applyAlignment="1">
      <alignment horizontal="center" vertical="center"/>
    </xf>
    <xf numFmtId="4" fontId="27" fillId="33" borderId="20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26" fillId="35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" fontId="34" fillId="34" borderId="19" xfId="63" applyNumberFormat="1" applyFont="1" applyFill="1" applyBorder="1" applyAlignment="1">
      <alignment horizontal="left" vertical="center"/>
    </xf>
    <xf numFmtId="0" fontId="33" fillId="33" borderId="21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24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3" borderId="26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horizontal="center" vertical="center"/>
    </xf>
    <xf numFmtId="189" fontId="28" fillId="33" borderId="21" xfId="0" applyNumberFormat="1" applyFont="1" applyFill="1" applyBorder="1" applyAlignment="1">
      <alignment horizontal="right" vertical="center"/>
    </xf>
    <xf numFmtId="189" fontId="28" fillId="33" borderId="22" xfId="0" applyNumberFormat="1" applyFont="1" applyFill="1" applyBorder="1" applyAlignment="1">
      <alignment horizontal="right" vertical="center"/>
    </xf>
    <xf numFmtId="189" fontId="28" fillId="33" borderId="24" xfId="0" applyNumberFormat="1" applyFont="1" applyFill="1" applyBorder="1" applyAlignment="1">
      <alignment horizontal="right" vertical="center"/>
    </xf>
    <xf numFmtId="189" fontId="28" fillId="33" borderId="25" xfId="0" applyNumberFormat="1" applyFont="1" applyFill="1" applyBorder="1" applyAlignment="1">
      <alignment horizontal="right" vertical="center"/>
    </xf>
    <xf numFmtId="189" fontId="28" fillId="33" borderId="26" xfId="0" applyNumberFormat="1" applyFont="1" applyFill="1" applyBorder="1" applyAlignment="1">
      <alignment horizontal="right" vertical="center"/>
    </xf>
    <xf numFmtId="189" fontId="28" fillId="33" borderId="31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4" fontId="26" fillId="35" borderId="32" xfId="0" applyNumberFormat="1" applyFont="1" applyFill="1" applyBorder="1" applyAlignment="1">
      <alignment horizontal="center" vertical="center" wrapText="1"/>
    </xf>
    <xf numFmtId="4" fontId="26" fillId="35" borderId="3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rmal 2 10" xfId="51"/>
    <cellStyle name="Normal 2 21" xfId="52"/>
    <cellStyle name="Normal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3</xdr:row>
      <xdr:rowOff>19050</xdr:rowOff>
    </xdr:from>
    <xdr:to>
      <xdr:col>8</xdr:col>
      <xdr:colOff>923925</xdr:colOff>
      <xdr:row>6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581025"/>
          <a:ext cx="1714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3</xdr:col>
      <xdr:colOff>3590925</xdr:colOff>
      <xdr:row>7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23875"/>
          <a:ext cx="4867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</xdr:row>
      <xdr:rowOff>28575</xdr:rowOff>
    </xdr:from>
    <xdr:to>
      <xdr:col>3</xdr:col>
      <xdr:colOff>3590925</xdr:colOff>
      <xdr:row>7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523875"/>
          <a:ext cx="4867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115" zoomScaleNormal="115" zoomScaleSheetLayoutView="115" workbookViewId="0" topLeftCell="A40">
      <selection activeCell="M17" sqref="M17"/>
    </sheetView>
  </sheetViews>
  <sheetFormatPr defaultColWidth="8.8515625" defaultRowHeight="12.75"/>
  <cols>
    <col min="1" max="2" width="3.421875" style="0" customWidth="1"/>
    <col min="3" max="4" width="6.28125" style="0" customWidth="1"/>
    <col min="5" max="5" width="44.7109375" style="0" customWidth="1"/>
    <col min="6" max="6" width="8.421875" style="0" customWidth="1"/>
    <col min="7" max="7" width="12.421875" style="0" customWidth="1"/>
    <col min="8" max="8" width="10.421875" style="0" customWidth="1"/>
    <col min="9" max="9" width="14.421875" style="0" customWidth="1"/>
    <col min="10" max="10" width="11.28125" style="0" customWidth="1"/>
    <col min="11" max="12" width="9.28125" style="0" bestFit="1" customWidth="1"/>
  </cols>
  <sheetData>
    <row r="1" spans="3:10" ht="12.75">
      <c r="C1" s="5"/>
      <c r="D1" s="5"/>
      <c r="E1" s="14"/>
      <c r="F1" s="6"/>
      <c r="J1" s="7"/>
    </row>
    <row r="2" spans="3:10" ht="18">
      <c r="C2" s="84" t="s">
        <v>31</v>
      </c>
      <c r="D2" s="84"/>
      <c r="E2" s="84"/>
      <c r="F2" s="84"/>
      <c r="G2" s="84"/>
      <c r="H2" s="84"/>
      <c r="I2" s="84"/>
      <c r="J2" s="7"/>
    </row>
    <row r="3" ht="13.5" thickBot="1">
      <c r="J3" s="7"/>
    </row>
    <row r="4" spans="3:10" ht="12.75">
      <c r="C4" s="85" t="s">
        <v>48</v>
      </c>
      <c r="D4" s="86"/>
      <c r="E4" s="86"/>
      <c r="F4" s="86"/>
      <c r="G4" s="86"/>
      <c r="H4" s="86"/>
      <c r="I4" s="87"/>
      <c r="J4" s="7"/>
    </row>
    <row r="5" spans="3:10" ht="18.75" customHeight="1">
      <c r="C5" s="88" t="s">
        <v>30</v>
      </c>
      <c r="D5" s="89"/>
      <c r="E5" s="89"/>
      <c r="F5" s="89"/>
      <c r="G5" s="89"/>
      <c r="H5" s="89"/>
      <c r="I5" s="90"/>
      <c r="J5" s="7"/>
    </row>
    <row r="6" spans="3:10" ht="16.5" customHeight="1">
      <c r="C6" s="88" t="s">
        <v>29</v>
      </c>
      <c r="D6" s="89"/>
      <c r="E6" s="89"/>
      <c r="F6" s="89"/>
      <c r="G6" s="89"/>
      <c r="H6" s="89"/>
      <c r="I6" s="90"/>
      <c r="J6" s="7"/>
    </row>
    <row r="7" spans="1:10" ht="13.5" thickBot="1">
      <c r="A7" s="11"/>
      <c r="B7" s="11"/>
      <c r="C7" s="91"/>
      <c r="D7" s="92"/>
      <c r="E7" s="92"/>
      <c r="F7" s="92"/>
      <c r="G7" s="92"/>
      <c r="H7" s="92"/>
      <c r="I7" s="93"/>
      <c r="J7" s="7"/>
    </row>
    <row r="8" ht="13.5" thickBot="1">
      <c r="J8" s="7"/>
    </row>
    <row r="9" spans="3:10" ht="26.25" thickBot="1">
      <c r="C9" s="23" t="s">
        <v>0</v>
      </c>
      <c r="D9" s="23"/>
      <c r="E9" s="24" t="s">
        <v>10</v>
      </c>
      <c r="F9" s="24" t="s">
        <v>1</v>
      </c>
      <c r="G9" s="24" t="s">
        <v>11</v>
      </c>
      <c r="H9" s="25" t="s">
        <v>13</v>
      </c>
      <c r="I9" s="25" t="s">
        <v>12</v>
      </c>
      <c r="J9" s="7"/>
    </row>
    <row r="10" spans="3:9" ht="12.75">
      <c r="C10" s="35" t="s">
        <v>34</v>
      </c>
      <c r="D10" s="35" t="s">
        <v>72</v>
      </c>
      <c r="E10" s="19" t="s">
        <v>6</v>
      </c>
      <c r="F10" s="15"/>
      <c r="G10" s="16"/>
      <c r="H10" s="13"/>
      <c r="I10" s="4"/>
    </row>
    <row r="11" spans="3:9" ht="12.75">
      <c r="C11" s="10" t="s">
        <v>2</v>
      </c>
      <c r="D11" s="39">
        <v>40423</v>
      </c>
      <c r="E11" s="3" t="s">
        <v>32</v>
      </c>
      <c r="F11" s="15" t="s">
        <v>8</v>
      </c>
      <c r="G11" s="4">
        <f>G17*0.045</f>
        <v>59.849999999999994</v>
      </c>
      <c r="H11" s="13">
        <v>4.15</v>
      </c>
      <c r="I11" s="4">
        <f>(G11*H11)</f>
        <v>248.3775</v>
      </c>
    </row>
    <row r="12" spans="3:9" ht="12.75">
      <c r="C12" s="10" t="s">
        <v>3</v>
      </c>
      <c r="D12" s="39">
        <v>40635</v>
      </c>
      <c r="E12" s="3" t="s">
        <v>49</v>
      </c>
      <c r="F12" s="15" t="s">
        <v>8</v>
      </c>
      <c r="G12" s="4">
        <f>1330*0.2</f>
        <v>266</v>
      </c>
      <c r="H12" s="13">
        <v>96.9</v>
      </c>
      <c r="I12" s="4">
        <f>(G12*H12)</f>
        <v>25775.4</v>
      </c>
    </row>
    <row r="13" spans="3:9" ht="12.75">
      <c r="C13" s="10" t="s">
        <v>35</v>
      </c>
      <c r="D13" s="39">
        <v>44052</v>
      </c>
      <c r="E13" s="3" t="s">
        <v>15</v>
      </c>
      <c r="F13" s="15" t="s">
        <v>14</v>
      </c>
      <c r="G13" s="4">
        <v>1330</v>
      </c>
      <c r="H13" s="13">
        <v>2.51</v>
      </c>
      <c r="I13" s="4">
        <f>(G13*H13)</f>
        <v>3338.2999999999997</v>
      </c>
    </row>
    <row r="14" spans="3:9" ht="12.75">
      <c r="C14" s="10" t="s">
        <v>36</v>
      </c>
      <c r="D14" s="39">
        <v>44101</v>
      </c>
      <c r="E14" s="3" t="s">
        <v>16</v>
      </c>
      <c r="F14" s="15" t="s">
        <v>8</v>
      </c>
      <c r="G14" s="4">
        <f>4*12*1.4</f>
        <v>67.19999999999999</v>
      </c>
      <c r="H14" s="13">
        <v>13.15</v>
      </c>
      <c r="I14" s="4">
        <f aca="true" t="shared" si="0" ref="I14:I24">(G14*H14)</f>
        <v>883.6799999999998</v>
      </c>
    </row>
    <row r="15" spans="3:9" ht="12.75">
      <c r="C15" s="10" t="s">
        <v>37</v>
      </c>
      <c r="D15" s="39">
        <v>44102</v>
      </c>
      <c r="E15" s="3" t="s">
        <v>17</v>
      </c>
      <c r="F15" s="15" t="s">
        <v>23</v>
      </c>
      <c r="G15" s="4">
        <f>G14*15</f>
        <v>1007.9999999999998</v>
      </c>
      <c r="H15" s="13">
        <v>2.88</v>
      </c>
      <c r="I15" s="4">
        <f t="shared" si="0"/>
        <v>2903.039999999999</v>
      </c>
    </row>
    <row r="16" spans="3:9" ht="12.75">
      <c r="C16" s="10" t="s">
        <v>38</v>
      </c>
      <c r="D16" s="39">
        <v>40101</v>
      </c>
      <c r="E16" s="3" t="s">
        <v>50</v>
      </c>
      <c r="F16" s="15" t="s">
        <v>8</v>
      </c>
      <c r="G16" s="4">
        <f>1330*0.25</f>
        <v>332.5</v>
      </c>
      <c r="H16" s="13">
        <v>5.02</v>
      </c>
      <c r="I16" s="4">
        <f t="shared" si="0"/>
        <v>1669.1499999999999</v>
      </c>
    </row>
    <row r="17" spans="3:10" ht="12.75">
      <c r="C17" s="10" t="s">
        <v>39</v>
      </c>
      <c r="D17" s="39">
        <v>40609</v>
      </c>
      <c r="E17" s="3" t="s">
        <v>18</v>
      </c>
      <c r="F17" s="15" t="s">
        <v>14</v>
      </c>
      <c r="G17" s="4">
        <v>1330</v>
      </c>
      <c r="H17" s="13">
        <v>6.03</v>
      </c>
      <c r="I17" s="4">
        <f t="shared" si="0"/>
        <v>8019.900000000001</v>
      </c>
      <c r="J17" s="7"/>
    </row>
    <row r="18" spans="3:10" ht="12.75">
      <c r="C18" s="10" t="s">
        <v>40</v>
      </c>
      <c r="D18" s="39">
        <v>40530</v>
      </c>
      <c r="E18" s="3" t="s">
        <v>33</v>
      </c>
      <c r="F18" s="15" t="s">
        <v>22</v>
      </c>
      <c r="G18" s="4">
        <f>(G21+G20)*69</f>
        <v>367.08000000000004</v>
      </c>
      <c r="H18" s="13">
        <v>3.34</v>
      </c>
      <c r="I18" s="4">
        <f t="shared" si="0"/>
        <v>1226.0472</v>
      </c>
      <c r="J18" s="7"/>
    </row>
    <row r="19" spans="3:12" ht="12.75">
      <c r="C19" s="10" t="s">
        <v>41</v>
      </c>
      <c r="D19" s="39">
        <v>40455</v>
      </c>
      <c r="E19" s="3" t="s">
        <v>19</v>
      </c>
      <c r="F19" s="15" t="s">
        <v>23</v>
      </c>
      <c r="G19" s="4">
        <f>1330*0.025*2.5*1.1</f>
        <v>91.43750000000001</v>
      </c>
      <c r="H19" s="13">
        <v>1.28</v>
      </c>
      <c r="I19" s="4">
        <f t="shared" si="0"/>
        <v>117.04000000000002</v>
      </c>
      <c r="J19" s="7"/>
      <c r="L19" s="38"/>
    </row>
    <row r="20" spans="3:10" ht="12.75">
      <c r="C20" s="10" t="s">
        <v>42</v>
      </c>
      <c r="D20" s="39">
        <v>40490</v>
      </c>
      <c r="E20" s="3" t="s">
        <v>20</v>
      </c>
      <c r="F20" s="15" t="s">
        <v>24</v>
      </c>
      <c r="G20" s="4">
        <f>(G17*2.8)/1000</f>
        <v>3.7239999999999998</v>
      </c>
      <c r="H20" s="36">
        <v>4686.94</v>
      </c>
      <c r="I20" s="4">
        <f t="shared" si="0"/>
        <v>17454.164559999997</v>
      </c>
      <c r="J20" s="7"/>
    </row>
    <row r="21" spans="3:11" ht="12.75">
      <c r="C21" s="10" t="s">
        <v>43</v>
      </c>
      <c r="D21" s="39">
        <v>40480</v>
      </c>
      <c r="E21" s="3" t="s">
        <v>21</v>
      </c>
      <c r="F21" s="15" t="s">
        <v>24</v>
      </c>
      <c r="G21" s="4">
        <f>(G17*1.2)/1000</f>
        <v>1.596</v>
      </c>
      <c r="H21" s="36">
        <v>8002.94</v>
      </c>
      <c r="I21" s="4">
        <f t="shared" si="0"/>
        <v>12772.69224</v>
      </c>
      <c r="J21" s="7"/>
      <c r="K21" s="38"/>
    </row>
    <row r="22" spans="3:11" ht="12.75">
      <c r="C22" s="10" t="s">
        <v>44</v>
      </c>
      <c r="D22">
        <v>40615</v>
      </c>
      <c r="E22" s="3" t="s">
        <v>73</v>
      </c>
      <c r="F22" s="15" t="s">
        <v>8</v>
      </c>
      <c r="G22" s="4">
        <v>9.38</v>
      </c>
      <c r="H22" s="36">
        <v>1.79</v>
      </c>
      <c r="I22" s="4">
        <f t="shared" si="0"/>
        <v>16.790200000000002</v>
      </c>
      <c r="J22" s="7"/>
      <c r="K22" s="38"/>
    </row>
    <row r="23" spans="3:10" ht="12.75">
      <c r="C23" s="10" t="s">
        <v>45</v>
      </c>
      <c r="D23" s="39">
        <v>20222</v>
      </c>
      <c r="E23" s="3" t="s">
        <v>66</v>
      </c>
      <c r="F23" s="15" t="s">
        <v>67</v>
      </c>
      <c r="G23" s="4">
        <v>18</v>
      </c>
      <c r="H23" s="13">
        <v>44.68</v>
      </c>
      <c r="I23" s="4">
        <f t="shared" si="0"/>
        <v>804.24</v>
      </c>
      <c r="J23" s="7"/>
    </row>
    <row r="24" spans="3:10" ht="12.75">
      <c r="C24" s="10" t="s">
        <v>74</v>
      </c>
      <c r="D24" s="39">
        <v>20227</v>
      </c>
      <c r="E24" s="3" t="s">
        <v>68</v>
      </c>
      <c r="F24" s="15" t="s">
        <v>67</v>
      </c>
      <c r="G24" s="4">
        <v>18</v>
      </c>
      <c r="H24" s="13">
        <v>20.24</v>
      </c>
      <c r="I24" s="4">
        <f t="shared" si="0"/>
        <v>364.32</v>
      </c>
      <c r="J24" s="7"/>
    </row>
    <row r="25" spans="3:10" ht="12.75">
      <c r="C25" s="10"/>
      <c r="D25" s="39"/>
      <c r="E25" s="3"/>
      <c r="F25" s="15"/>
      <c r="G25" s="4"/>
      <c r="H25" s="13"/>
      <c r="I25" s="4"/>
      <c r="J25" s="7"/>
    </row>
    <row r="26" spans="3:10" ht="12.75">
      <c r="C26" s="10"/>
      <c r="D26" s="39"/>
      <c r="E26" s="26" t="s">
        <v>51</v>
      </c>
      <c r="F26" s="15"/>
      <c r="G26" s="4"/>
      <c r="H26" s="20"/>
      <c r="I26" s="18">
        <f>SUM(I11:I24)</f>
        <v>75593.14170000002</v>
      </c>
      <c r="J26" s="7"/>
    </row>
    <row r="27" spans="3:13" ht="12.75">
      <c r="C27" s="10"/>
      <c r="D27" s="39"/>
      <c r="E27" s="3"/>
      <c r="F27" s="15"/>
      <c r="G27" s="4"/>
      <c r="H27" s="20"/>
      <c r="I27" s="18"/>
      <c r="J27" s="7"/>
      <c r="M27" s="37"/>
    </row>
    <row r="28" spans="3:10" ht="12.75">
      <c r="C28" s="35" t="s">
        <v>57</v>
      </c>
      <c r="D28" s="40"/>
      <c r="E28" s="19" t="s">
        <v>25</v>
      </c>
      <c r="F28" s="15"/>
      <c r="G28" s="4"/>
      <c r="H28" s="20"/>
      <c r="I28" s="18"/>
      <c r="J28" s="7"/>
    </row>
    <row r="29" spans="3:10" ht="12.75">
      <c r="C29" s="10" t="s">
        <v>4</v>
      </c>
      <c r="D29" s="39">
        <v>41332</v>
      </c>
      <c r="E29" s="3" t="s">
        <v>46</v>
      </c>
      <c r="F29" s="15" t="s">
        <v>26</v>
      </c>
      <c r="G29" s="4">
        <v>214</v>
      </c>
      <c r="H29" s="13">
        <v>35.85</v>
      </c>
      <c r="I29" s="4">
        <f>(G29*H29)</f>
        <v>7671.900000000001</v>
      </c>
      <c r="J29" s="7"/>
    </row>
    <row r="30" spans="3:10" ht="12.75">
      <c r="C30" s="21" t="s">
        <v>7</v>
      </c>
      <c r="D30" s="39">
        <v>41335</v>
      </c>
      <c r="E30" s="8" t="s">
        <v>47</v>
      </c>
      <c r="F30" s="17" t="s">
        <v>26</v>
      </c>
      <c r="G30" s="4">
        <v>214</v>
      </c>
      <c r="H30" s="13">
        <v>19.69</v>
      </c>
      <c r="I30" s="4">
        <f>(G30*H30)</f>
        <v>4213.66</v>
      </c>
      <c r="J30" s="1"/>
    </row>
    <row r="31" spans="3:10" ht="12.75">
      <c r="C31" s="21"/>
      <c r="D31" s="41"/>
      <c r="E31" s="8"/>
      <c r="F31" s="17"/>
      <c r="G31" s="4"/>
      <c r="H31" s="13"/>
      <c r="I31" s="4"/>
      <c r="J31" s="1"/>
    </row>
    <row r="32" spans="3:10" ht="12.75">
      <c r="C32" s="21"/>
      <c r="D32" s="41"/>
      <c r="E32" s="27" t="s">
        <v>58</v>
      </c>
      <c r="F32" s="17"/>
      <c r="G32" s="4"/>
      <c r="H32" s="20"/>
      <c r="I32" s="18">
        <f>SUM(I29:I30)</f>
        <v>11885.560000000001</v>
      </c>
      <c r="J32" s="1"/>
    </row>
    <row r="33" spans="3:9" ht="12.75">
      <c r="C33" s="21"/>
      <c r="D33" s="41"/>
      <c r="E33" s="12"/>
      <c r="F33" s="17"/>
      <c r="G33" s="4"/>
      <c r="H33" s="20"/>
      <c r="I33" s="18"/>
    </row>
    <row r="34" spans="3:9" ht="12.75">
      <c r="C34" s="35" t="s">
        <v>59</v>
      </c>
      <c r="D34" s="40"/>
      <c r="E34" s="19" t="s">
        <v>27</v>
      </c>
      <c r="F34" s="15"/>
      <c r="G34" s="4"/>
      <c r="H34" s="20"/>
      <c r="I34" s="18"/>
    </row>
    <row r="35" spans="3:9" ht="12.75">
      <c r="C35" s="10" t="s">
        <v>5</v>
      </c>
      <c r="D35" s="39">
        <v>43301</v>
      </c>
      <c r="E35" s="3" t="s">
        <v>28</v>
      </c>
      <c r="F35" s="10" t="s">
        <v>54</v>
      </c>
      <c r="G35" s="4">
        <v>1</v>
      </c>
      <c r="H35" s="13">
        <v>8534.62</v>
      </c>
      <c r="I35" s="4">
        <f>(G35*H35)</f>
        <v>8534.62</v>
      </c>
    </row>
    <row r="36" spans="3:9" ht="12.75">
      <c r="C36" s="21"/>
      <c r="D36" s="41"/>
      <c r="E36" s="8"/>
      <c r="F36" s="17"/>
      <c r="G36" s="4"/>
      <c r="H36" s="13"/>
      <c r="I36" s="4"/>
    </row>
    <row r="37" spans="3:9" ht="12.75">
      <c r="C37" s="21"/>
      <c r="D37" s="41"/>
      <c r="E37" s="27" t="s">
        <v>61</v>
      </c>
      <c r="F37" s="17"/>
      <c r="G37" s="4"/>
      <c r="H37" s="20"/>
      <c r="I37" s="18">
        <f>SUM(I35)</f>
        <v>8534.62</v>
      </c>
    </row>
    <row r="38" spans="3:9" ht="12.75">
      <c r="C38" s="21"/>
      <c r="D38" s="41"/>
      <c r="E38" s="8"/>
      <c r="F38" s="17"/>
      <c r="G38" s="4"/>
      <c r="H38" s="13"/>
      <c r="I38" s="4"/>
    </row>
    <row r="39" spans="3:9" ht="12.75">
      <c r="C39" s="35" t="s">
        <v>62</v>
      </c>
      <c r="D39" s="40"/>
      <c r="E39" s="19" t="s">
        <v>52</v>
      </c>
      <c r="F39" s="17"/>
      <c r="G39" s="4"/>
      <c r="H39" s="13"/>
      <c r="I39" s="4"/>
    </row>
    <row r="40" spans="3:9" ht="12.75">
      <c r="C40" s="21" t="s">
        <v>9</v>
      </c>
      <c r="D40" s="41">
        <v>42190</v>
      </c>
      <c r="E40" s="8" t="s">
        <v>53</v>
      </c>
      <c r="F40" s="17" t="s">
        <v>54</v>
      </c>
      <c r="G40" s="4">
        <v>1</v>
      </c>
      <c r="H40" s="13">
        <v>4416.67</v>
      </c>
      <c r="I40" s="4">
        <f>H40*G40</f>
        <v>4416.67</v>
      </c>
    </row>
    <row r="41" spans="3:9" ht="12.75">
      <c r="C41" s="21"/>
      <c r="D41" s="41"/>
      <c r="E41" s="8"/>
      <c r="F41" s="17"/>
      <c r="G41" s="4"/>
      <c r="H41" s="13"/>
      <c r="I41" s="4"/>
    </row>
    <row r="42" spans="3:9" ht="12.75">
      <c r="C42" s="21"/>
      <c r="D42" s="41"/>
      <c r="E42" s="27" t="s">
        <v>64</v>
      </c>
      <c r="F42" s="17"/>
      <c r="G42" s="4"/>
      <c r="H42" s="20"/>
      <c r="I42" s="18">
        <f>SUM(I40)</f>
        <v>4416.67</v>
      </c>
    </row>
    <row r="43" spans="3:9" ht="12.75">
      <c r="C43" s="21"/>
      <c r="D43" s="41"/>
      <c r="E43" s="8"/>
      <c r="F43" s="17"/>
      <c r="G43" s="4"/>
      <c r="H43" s="13"/>
      <c r="I43" s="4"/>
    </row>
    <row r="44" spans="3:9" ht="12.75">
      <c r="C44" s="35" t="s">
        <v>63</v>
      </c>
      <c r="D44" s="40"/>
      <c r="E44" s="19" t="s">
        <v>55</v>
      </c>
      <c r="F44" s="17"/>
      <c r="G44" s="4"/>
      <c r="H44" s="13"/>
      <c r="I44" s="4"/>
    </row>
    <row r="45" spans="3:9" ht="12.75">
      <c r="C45" s="21" t="s">
        <v>71</v>
      </c>
      <c r="D45" s="41">
        <v>42290</v>
      </c>
      <c r="E45" s="8" t="s">
        <v>56</v>
      </c>
      <c r="F45" s="17" t="s">
        <v>60</v>
      </c>
      <c r="G45" s="4">
        <v>0.5</v>
      </c>
      <c r="H45" s="13">
        <v>7467.79</v>
      </c>
      <c r="I45" s="4">
        <f>H45*G45</f>
        <v>3733.895</v>
      </c>
    </row>
    <row r="46" spans="3:9" ht="12.75">
      <c r="C46" s="21"/>
      <c r="D46" s="41"/>
      <c r="E46" s="12"/>
      <c r="F46" s="17"/>
      <c r="G46" s="4"/>
      <c r="H46" s="20"/>
      <c r="I46" s="18"/>
    </row>
    <row r="47" spans="3:9" ht="12.75">
      <c r="C47" s="22"/>
      <c r="D47" s="42"/>
      <c r="E47" s="22" t="s">
        <v>65</v>
      </c>
      <c r="F47" s="17"/>
      <c r="G47" s="4"/>
      <c r="H47" s="20"/>
      <c r="I47" s="18">
        <f>I45</f>
        <v>3733.895</v>
      </c>
    </row>
    <row r="48" spans="3:12" ht="13.5" thickBot="1">
      <c r="C48" s="21"/>
      <c r="D48" s="41"/>
      <c r="E48" s="12"/>
      <c r="F48" s="21"/>
      <c r="G48" s="28"/>
      <c r="H48" s="9"/>
      <c r="I48" s="9"/>
      <c r="J48" s="2"/>
      <c r="L48" s="38"/>
    </row>
    <row r="49" spans="3:10" ht="13.5" thickBot="1">
      <c r="C49" s="33"/>
      <c r="D49" s="29"/>
      <c r="E49" s="29" t="s">
        <v>69</v>
      </c>
      <c r="F49" s="30"/>
      <c r="G49" s="31"/>
      <c r="H49" s="32"/>
      <c r="I49" s="34">
        <f>I26+I32+I47+I37+I42</f>
        <v>104163.8867</v>
      </c>
      <c r="J49" s="2"/>
    </row>
    <row r="50" spans="3:10" ht="13.5" thickBot="1">
      <c r="C50" s="33"/>
      <c r="D50" s="29"/>
      <c r="E50" s="29" t="s">
        <v>70</v>
      </c>
      <c r="F50" s="30"/>
      <c r="G50" s="31"/>
      <c r="H50" s="32"/>
      <c r="I50" s="34">
        <f>I49*1.1952</f>
        <v>124496.67738384001</v>
      </c>
      <c r="J50" s="2"/>
    </row>
    <row r="51" spans="3:10" ht="12.75">
      <c r="C51" s="1"/>
      <c r="D51" s="1"/>
      <c r="E51" s="1"/>
      <c r="F51" s="1"/>
      <c r="G51" s="1"/>
      <c r="H51" s="1"/>
      <c r="I51" s="1"/>
      <c r="J51" s="1"/>
    </row>
  </sheetData>
  <mergeCells count="5">
    <mergeCell ref="C2:I2"/>
    <mergeCell ref="C4:I4"/>
    <mergeCell ref="C5:I5"/>
    <mergeCell ref="C6:I6"/>
    <mergeCell ref="C7:I7"/>
  </mergeCells>
  <printOptions horizontalCentered="1"/>
  <pageMargins left="0.3937007874015748" right="0.3937007874015748" top="0.7874015748031497" bottom="0.5905511811023623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="115" zoomScaleNormal="115" zoomScaleSheetLayoutView="115" workbookViewId="0" topLeftCell="A28">
      <selection activeCell="H45" sqref="H45"/>
    </sheetView>
  </sheetViews>
  <sheetFormatPr defaultColWidth="8.8515625" defaultRowHeight="12.75"/>
  <cols>
    <col min="1" max="2" width="3.421875" style="0" customWidth="1"/>
    <col min="3" max="4" width="6.28125" style="0" customWidth="1"/>
    <col min="5" max="5" width="44.7109375" style="0" customWidth="1"/>
    <col min="6" max="6" width="8.421875" style="0" customWidth="1"/>
    <col min="7" max="7" width="12.421875" style="0" customWidth="1"/>
    <col min="8" max="8" width="10.421875" style="0" customWidth="1"/>
    <col min="9" max="9" width="14.421875" style="0" customWidth="1"/>
    <col min="10" max="10" width="11.28125" style="0" customWidth="1"/>
    <col min="11" max="12" width="9.28125" style="0" bestFit="1" customWidth="1"/>
  </cols>
  <sheetData>
    <row r="1" spans="3:10" ht="12.75">
      <c r="C1" s="5"/>
      <c r="D1" s="5"/>
      <c r="E1" s="14"/>
      <c r="F1" s="6"/>
      <c r="J1" s="7"/>
    </row>
    <row r="2" spans="3:10" ht="18">
      <c r="C2" s="84" t="s">
        <v>31</v>
      </c>
      <c r="D2" s="84"/>
      <c r="E2" s="84"/>
      <c r="F2" s="84"/>
      <c r="G2" s="84"/>
      <c r="H2" s="84"/>
      <c r="I2" s="84"/>
      <c r="J2" s="7"/>
    </row>
    <row r="3" ht="13.5" thickBot="1">
      <c r="J3" s="7"/>
    </row>
    <row r="4" spans="3:10" ht="12.75">
      <c r="C4" s="85" t="s">
        <v>48</v>
      </c>
      <c r="D4" s="86"/>
      <c r="E4" s="86"/>
      <c r="F4" s="86"/>
      <c r="G4" s="86"/>
      <c r="H4" s="86"/>
      <c r="I4" s="87"/>
      <c r="J4" s="7"/>
    </row>
    <row r="5" spans="3:10" ht="18.75" customHeight="1">
      <c r="C5" s="88" t="s">
        <v>30</v>
      </c>
      <c r="D5" s="89"/>
      <c r="E5" s="89"/>
      <c r="F5" s="89"/>
      <c r="G5" s="89"/>
      <c r="H5" s="89"/>
      <c r="I5" s="90"/>
      <c r="J5" s="7"/>
    </row>
    <row r="6" spans="3:10" ht="16.5" customHeight="1">
      <c r="C6" s="88" t="s">
        <v>29</v>
      </c>
      <c r="D6" s="89"/>
      <c r="E6" s="89"/>
      <c r="F6" s="89"/>
      <c r="G6" s="89"/>
      <c r="H6" s="89"/>
      <c r="I6" s="90"/>
      <c r="J6" s="7"/>
    </row>
    <row r="7" spans="1:10" ht="13.5" thickBot="1">
      <c r="A7" s="11"/>
      <c r="B7" s="11"/>
      <c r="C7" s="91"/>
      <c r="D7" s="92"/>
      <c r="E7" s="92"/>
      <c r="F7" s="92"/>
      <c r="G7" s="92"/>
      <c r="H7" s="92"/>
      <c r="I7" s="93"/>
      <c r="J7" s="7"/>
    </row>
    <row r="8" ht="13.5" thickBot="1">
      <c r="J8" s="7"/>
    </row>
    <row r="9" spans="3:12" ht="26.25" thickBot="1">
      <c r="C9" s="23" t="s">
        <v>0</v>
      </c>
      <c r="D9" s="23"/>
      <c r="E9" s="24" t="s">
        <v>10</v>
      </c>
      <c r="F9" s="24" t="s">
        <v>1</v>
      </c>
      <c r="G9" s="24" t="s">
        <v>11</v>
      </c>
      <c r="H9" s="25" t="s">
        <v>13</v>
      </c>
      <c r="I9" s="25" t="s">
        <v>12</v>
      </c>
      <c r="J9" s="7"/>
      <c r="L9">
        <v>0.85</v>
      </c>
    </row>
    <row r="10" spans="3:9" ht="12.75">
      <c r="C10" s="35" t="s">
        <v>34</v>
      </c>
      <c r="D10" s="35" t="s">
        <v>72</v>
      </c>
      <c r="E10" s="19" t="s">
        <v>6</v>
      </c>
      <c r="F10" s="15"/>
      <c r="G10" s="16"/>
      <c r="H10" s="13"/>
      <c r="I10" s="4"/>
    </row>
    <row r="11" spans="3:12" ht="12.75">
      <c r="C11" s="10" t="s">
        <v>2</v>
      </c>
      <c r="D11" s="39">
        <v>40423</v>
      </c>
      <c r="E11" s="3" t="s">
        <v>32</v>
      </c>
      <c r="F11" s="15" t="s">
        <v>8</v>
      </c>
      <c r="G11" s="4">
        <f>G17*0.045</f>
        <v>59.849999999999994</v>
      </c>
      <c r="H11" s="13">
        <f>K11*$L$9</f>
        <v>3.5275000000000003</v>
      </c>
      <c r="I11" s="4">
        <f aca="true" t="shared" si="0" ref="I11:I24">(G11*H11)</f>
        <v>211.12087499999998</v>
      </c>
      <c r="K11">
        <v>4.15</v>
      </c>
      <c r="L11" s="38"/>
    </row>
    <row r="12" spans="3:11" ht="12.75">
      <c r="C12" s="10" t="s">
        <v>3</v>
      </c>
      <c r="D12" s="39">
        <v>40635</v>
      </c>
      <c r="E12" s="3" t="s">
        <v>49</v>
      </c>
      <c r="F12" s="15" t="s">
        <v>8</v>
      </c>
      <c r="G12" s="4">
        <f>1330*0.2</f>
        <v>266</v>
      </c>
      <c r="H12" s="13">
        <f aca="true" t="shared" si="1" ref="H12:H24">K12*$L$9</f>
        <v>82.36500000000001</v>
      </c>
      <c r="I12" s="4">
        <f t="shared" si="0"/>
        <v>21909.090000000004</v>
      </c>
      <c r="K12">
        <v>96.9</v>
      </c>
    </row>
    <row r="13" spans="3:11" ht="12.75">
      <c r="C13" s="10" t="s">
        <v>35</v>
      </c>
      <c r="D13" s="39">
        <v>44052</v>
      </c>
      <c r="E13" s="3" t="s">
        <v>15</v>
      </c>
      <c r="F13" s="15" t="s">
        <v>14</v>
      </c>
      <c r="G13" s="4">
        <v>1330</v>
      </c>
      <c r="H13" s="13">
        <f t="shared" si="1"/>
        <v>2.1334999999999997</v>
      </c>
      <c r="I13" s="4">
        <f t="shared" si="0"/>
        <v>2837.555</v>
      </c>
      <c r="K13">
        <v>2.51</v>
      </c>
    </row>
    <row r="14" spans="3:11" ht="12.75">
      <c r="C14" s="10" t="s">
        <v>36</v>
      </c>
      <c r="D14" s="39">
        <v>44101</v>
      </c>
      <c r="E14" s="3" t="s">
        <v>16</v>
      </c>
      <c r="F14" s="15" t="s">
        <v>8</v>
      </c>
      <c r="G14" s="4">
        <f>4*12*1.4</f>
        <v>67.19999999999999</v>
      </c>
      <c r="H14" s="13">
        <f t="shared" si="1"/>
        <v>11.1775</v>
      </c>
      <c r="I14" s="4">
        <f t="shared" si="0"/>
        <v>751.1279999999999</v>
      </c>
      <c r="K14">
        <v>13.15</v>
      </c>
    </row>
    <row r="15" spans="3:11" ht="12.75">
      <c r="C15" s="10" t="s">
        <v>37</v>
      </c>
      <c r="D15" s="39">
        <v>44102</v>
      </c>
      <c r="E15" s="3" t="s">
        <v>17</v>
      </c>
      <c r="F15" s="15" t="s">
        <v>23</v>
      </c>
      <c r="G15" s="4">
        <f>G14*15</f>
        <v>1007.9999999999998</v>
      </c>
      <c r="H15" s="13">
        <f t="shared" si="1"/>
        <v>2.448</v>
      </c>
      <c r="I15" s="4">
        <f t="shared" si="0"/>
        <v>2467.5839999999994</v>
      </c>
      <c r="K15">
        <v>2.88</v>
      </c>
    </row>
    <row r="16" spans="3:11" ht="12.75">
      <c r="C16" s="10" t="s">
        <v>38</v>
      </c>
      <c r="D16" s="39">
        <v>40101</v>
      </c>
      <c r="E16" s="3" t="s">
        <v>50</v>
      </c>
      <c r="F16" s="15" t="s">
        <v>8</v>
      </c>
      <c r="G16" s="4">
        <f>1330*0.25</f>
        <v>332.5</v>
      </c>
      <c r="H16" s="13">
        <f t="shared" si="1"/>
        <v>4.2669999999999995</v>
      </c>
      <c r="I16" s="4">
        <f t="shared" si="0"/>
        <v>1418.7775</v>
      </c>
      <c r="K16">
        <v>5.02</v>
      </c>
    </row>
    <row r="17" spans="3:11" ht="12.75">
      <c r="C17" s="10" t="s">
        <v>39</v>
      </c>
      <c r="D17" s="39">
        <v>40609</v>
      </c>
      <c r="E17" s="3" t="s">
        <v>18</v>
      </c>
      <c r="F17" s="15" t="s">
        <v>14</v>
      </c>
      <c r="G17" s="4">
        <v>1330</v>
      </c>
      <c r="H17" s="13">
        <f t="shared" si="1"/>
        <v>5.1255</v>
      </c>
      <c r="I17" s="4">
        <f t="shared" si="0"/>
        <v>6816.915</v>
      </c>
      <c r="J17" s="7"/>
      <c r="K17">
        <v>6.03</v>
      </c>
    </row>
    <row r="18" spans="3:11" ht="12.75">
      <c r="C18" s="10" t="s">
        <v>40</v>
      </c>
      <c r="D18" s="39">
        <v>40530</v>
      </c>
      <c r="E18" s="3" t="s">
        <v>33</v>
      </c>
      <c r="F18" s="15" t="s">
        <v>22</v>
      </c>
      <c r="G18" s="4">
        <f>(G21+G20)*69</f>
        <v>367.08000000000004</v>
      </c>
      <c r="H18" s="13">
        <f t="shared" si="1"/>
        <v>2.839</v>
      </c>
      <c r="I18" s="4">
        <f t="shared" si="0"/>
        <v>1042.14012</v>
      </c>
      <c r="J18" s="7"/>
      <c r="K18">
        <v>3.34</v>
      </c>
    </row>
    <row r="19" spans="3:12" ht="12.75">
      <c r="C19" s="10" t="s">
        <v>41</v>
      </c>
      <c r="D19" s="39">
        <v>40455</v>
      </c>
      <c r="E19" s="3" t="s">
        <v>19</v>
      </c>
      <c r="F19" s="15" t="s">
        <v>23</v>
      </c>
      <c r="G19" s="4">
        <f>1330*0.025*2.5*1.1</f>
        <v>91.43750000000001</v>
      </c>
      <c r="H19" s="13">
        <f t="shared" si="1"/>
        <v>1.088</v>
      </c>
      <c r="I19" s="4">
        <f t="shared" si="0"/>
        <v>99.48400000000002</v>
      </c>
      <c r="J19" s="7"/>
      <c r="K19">
        <v>1.28</v>
      </c>
      <c r="L19" s="38"/>
    </row>
    <row r="20" spans="3:11" ht="12.75">
      <c r="C20" s="10" t="s">
        <v>42</v>
      </c>
      <c r="D20" s="39">
        <v>40490</v>
      </c>
      <c r="E20" s="3" t="s">
        <v>20</v>
      </c>
      <c r="F20" s="15" t="s">
        <v>24</v>
      </c>
      <c r="G20" s="4">
        <f>(G17*2.8)/1000</f>
        <v>3.7239999999999998</v>
      </c>
      <c r="H20" s="13">
        <f t="shared" si="1"/>
        <v>3983.8989999999994</v>
      </c>
      <c r="I20" s="4">
        <f t="shared" si="0"/>
        <v>14836.039875999997</v>
      </c>
      <c r="J20" s="7"/>
      <c r="K20">
        <v>4686.94</v>
      </c>
    </row>
    <row r="21" spans="3:11" ht="12.75">
      <c r="C21" s="10" t="s">
        <v>43</v>
      </c>
      <c r="D21" s="39">
        <v>40480</v>
      </c>
      <c r="E21" s="3" t="s">
        <v>21</v>
      </c>
      <c r="F21" s="15" t="s">
        <v>24</v>
      </c>
      <c r="G21" s="4">
        <f>(G17*1.2)/1000</f>
        <v>1.596</v>
      </c>
      <c r="H21" s="13">
        <f t="shared" si="1"/>
        <v>6802.499</v>
      </c>
      <c r="I21" s="4">
        <f t="shared" si="0"/>
        <v>10856.788404</v>
      </c>
      <c r="J21" s="7"/>
      <c r="K21" s="38">
        <v>8002.94</v>
      </c>
    </row>
    <row r="22" spans="3:11" ht="12.75">
      <c r="C22" s="10" t="s">
        <v>44</v>
      </c>
      <c r="D22">
        <v>40615</v>
      </c>
      <c r="E22" s="3" t="s">
        <v>73</v>
      </c>
      <c r="F22" s="15" t="s">
        <v>8</v>
      </c>
      <c r="G22" s="4">
        <v>9.38</v>
      </c>
      <c r="H22" s="13">
        <f t="shared" si="1"/>
        <v>1.5215</v>
      </c>
      <c r="I22" s="4">
        <f t="shared" si="0"/>
        <v>14.271670000000002</v>
      </c>
      <c r="J22" s="7"/>
      <c r="K22" s="38">
        <v>1.79</v>
      </c>
    </row>
    <row r="23" spans="3:11" ht="12.75">
      <c r="C23" s="10" t="s">
        <v>45</v>
      </c>
      <c r="D23" s="39">
        <v>20222</v>
      </c>
      <c r="E23" s="3" t="s">
        <v>66</v>
      </c>
      <c r="F23" s="15" t="s">
        <v>67</v>
      </c>
      <c r="G23" s="4">
        <v>18</v>
      </c>
      <c r="H23" s="13">
        <f t="shared" si="1"/>
        <v>37.978</v>
      </c>
      <c r="I23" s="4">
        <f t="shared" si="0"/>
        <v>683.604</v>
      </c>
      <c r="J23" s="7"/>
      <c r="K23">
        <v>44.68</v>
      </c>
    </row>
    <row r="24" spans="3:11" ht="12.75">
      <c r="C24" s="10" t="s">
        <v>74</v>
      </c>
      <c r="D24" s="39">
        <v>20227</v>
      </c>
      <c r="E24" s="3" t="s">
        <v>68</v>
      </c>
      <c r="F24" s="15" t="s">
        <v>67</v>
      </c>
      <c r="G24" s="4">
        <v>18</v>
      </c>
      <c r="H24" s="13">
        <f t="shared" si="1"/>
        <v>17.203999999999997</v>
      </c>
      <c r="I24" s="4">
        <f t="shared" si="0"/>
        <v>309.67199999999997</v>
      </c>
      <c r="J24" s="7"/>
      <c r="K24">
        <v>20.24</v>
      </c>
    </row>
    <row r="25" spans="3:10" ht="12.75">
      <c r="C25" s="10"/>
      <c r="D25" s="39"/>
      <c r="E25" s="3"/>
      <c r="F25" s="15"/>
      <c r="G25" s="4"/>
      <c r="H25" s="13"/>
      <c r="I25" s="4"/>
      <c r="J25" s="7"/>
    </row>
    <row r="26" spans="3:10" ht="12.75">
      <c r="C26" s="10"/>
      <c r="D26" s="39"/>
      <c r="E26" s="26" t="s">
        <v>51</v>
      </c>
      <c r="F26" s="15"/>
      <c r="G26" s="4"/>
      <c r="H26" s="20"/>
      <c r="I26" s="18">
        <f>SUM(I11:I24)</f>
        <v>64254.17044499999</v>
      </c>
      <c r="J26" s="7"/>
    </row>
    <row r="27" spans="3:13" ht="12.75">
      <c r="C27" s="10"/>
      <c r="D27" s="39"/>
      <c r="E27" s="3"/>
      <c r="F27" s="15"/>
      <c r="G27" s="4"/>
      <c r="H27" s="20"/>
      <c r="I27" s="18"/>
      <c r="J27" s="7"/>
      <c r="M27" s="37"/>
    </row>
    <row r="28" spans="3:10" ht="12.75">
      <c r="C28" s="35" t="s">
        <v>57</v>
      </c>
      <c r="D28" s="40"/>
      <c r="E28" s="19" t="s">
        <v>25</v>
      </c>
      <c r="F28" s="15"/>
      <c r="G28" s="4"/>
      <c r="H28" s="20"/>
      <c r="I28" s="18"/>
      <c r="J28" s="7"/>
    </row>
    <row r="29" spans="3:11" ht="12.75">
      <c r="C29" s="10" t="s">
        <v>4</v>
      </c>
      <c r="D29" s="39">
        <v>41332</v>
      </c>
      <c r="E29" s="3" t="s">
        <v>46</v>
      </c>
      <c r="F29" s="15" t="s">
        <v>26</v>
      </c>
      <c r="G29" s="4">
        <v>214</v>
      </c>
      <c r="H29" s="13">
        <f>K29*$L$9</f>
        <v>30.4725</v>
      </c>
      <c r="I29" s="4">
        <f>(G29*H29)</f>
        <v>6521.115</v>
      </c>
      <c r="J29" s="7"/>
      <c r="K29">
        <v>35.85</v>
      </c>
    </row>
    <row r="30" spans="3:11" ht="12.75">
      <c r="C30" s="21" t="s">
        <v>7</v>
      </c>
      <c r="D30" s="39">
        <v>41335</v>
      </c>
      <c r="E30" s="8" t="s">
        <v>47</v>
      </c>
      <c r="F30" s="17" t="s">
        <v>26</v>
      </c>
      <c r="G30" s="4">
        <v>214</v>
      </c>
      <c r="H30" s="13">
        <f>K30*$L$9</f>
        <v>16.7365</v>
      </c>
      <c r="I30" s="4">
        <f>(G30*H30)</f>
        <v>3581.611</v>
      </c>
      <c r="J30" s="1"/>
      <c r="K30">
        <v>19.69</v>
      </c>
    </row>
    <row r="31" spans="3:10" ht="12.75">
      <c r="C31" s="21"/>
      <c r="D31" s="41"/>
      <c r="E31" s="8"/>
      <c r="F31" s="17"/>
      <c r="G31" s="4"/>
      <c r="H31" s="13"/>
      <c r="I31" s="4"/>
      <c r="J31" s="1"/>
    </row>
    <row r="32" spans="3:10" ht="12.75">
      <c r="C32" s="21"/>
      <c r="D32" s="41"/>
      <c r="E32" s="27" t="s">
        <v>58</v>
      </c>
      <c r="F32" s="17"/>
      <c r="G32" s="4"/>
      <c r="H32" s="20"/>
      <c r="I32" s="18">
        <f>SUM(I29:I30)</f>
        <v>10102.725999999999</v>
      </c>
      <c r="J32" s="1"/>
    </row>
    <row r="33" spans="3:9" ht="12.75">
      <c r="C33" s="21"/>
      <c r="D33" s="41"/>
      <c r="E33" s="12"/>
      <c r="F33" s="17"/>
      <c r="G33" s="4"/>
      <c r="H33" s="20"/>
      <c r="I33" s="18"/>
    </row>
    <row r="34" spans="3:9" ht="12.75">
      <c r="C34" s="35" t="s">
        <v>59</v>
      </c>
      <c r="D34" s="40"/>
      <c r="E34" s="19" t="s">
        <v>27</v>
      </c>
      <c r="F34" s="15"/>
      <c r="G34" s="4"/>
      <c r="H34" s="20"/>
      <c r="I34" s="18"/>
    </row>
    <row r="35" spans="3:11" ht="12.75">
      <c r="C35" s="10" t="s">
        <v>5</v>
      </c>
      <c r="D35" s="39">
        <v>43301</v>
      </c>
      <c r="E35" s="3" t="s">
        <v>28</v>
      </c>
      <c r="F35" s="10" t="s">
        <v>54</v>
      </c>
      <c r="G35" s="4">
        <v>1</v>
      </c>
      <c r="H35" s="13">
        <f>K35*$L$9</f>
        <v>7254.427000000001</v>
      </c>
      <c r="I35" s="4">
        <f>(G35*H35)</f>
        <v>7254.427000000001</v>
      </c>
      <c r="K35">
        <v>8534.62</v>
      </c>
    </row>
    <row r="36" spans="3:9" ht="12.75">
      <c r="C36" s="21"/>
      <c r="D36" s="41"/>
      <c r="E36" s="8"/>
      <c r="F36" s="17"/>
      <c r="G36" s="4"/>
      <c r="H36" s="13"/>
      <c r="I36" s="4"/>
    </row>
    <row r="37" spans="3:9" ht="12.75">
      <c r="C37" s="21"/>
      <c r="D37" s="41"/>
      <c r="E37" s="27" t="s">
        <v>61</v>
      </c>
      <c r="F37" s="17"/>
      <c r="G37" s="4"/>
      <c r="H37" s="20"/>
      <c r="I37" s="18">
        <f>SUM(I35)</f>
        <v>7254.427000000001</v>
      </c>
    </row>
    <row r="38" spans="3:9" ht="12.75">
      <c r="C38" s="21"/>
      <c r="D38" s="41"/>
      <c r="E38" s="8"/>
      <c r="F38" s="17"/>
      <c r="G38" s="4"/>
      <c r="H38" s="13"/>
      <c r="I38" s="4"/>
    </row>
    <row r="39" spans="3:9" ht="12.75">
      <c r="C39" s="35" t="s">
        <v>62</v>
      </c>
      <c r="D39" s="40"/>
      <c r="E39" s="19" t="s">
        <v>52</v>
      </c>
      <c r="F39" s="17"/>
      <c r="G39" s="4"/>
      <c r="H39" s="13"/>
      <c r="I39" s="4"/>
    </row>
    <row r="40" spans="3:11" ht="12.75">
      <c r="C40" s="21" t="s">
        <v>9</v>
      </c>
      <c r="D40" s="41">
        <v>42190</v>
      </c>
      <c r="E40" s="8" t="s">
        <v>53</v>
      </c>
      <c r="F40" s="17" t="s">
        <v>54</v>
      </c>
      <c r="G40" s="4">
        <v>1</v>
      </c>
      <c r="H40" s="13">
        <f>K40*$L$9</f>
        <v>3754.1695</v>
      </c>
      <c r="I40" s="4">
        <f>H40*G40</f>
        <v>3754.1695</v>
      </c>
      <c r="K40">
        <v>4416.67</v>
      </c>
    </row>
    <row r="41" spans="3:9" ht="12.75">
      <c r="C41" s="21"/>
      <c r="D41" s="41"/>
      <c r="E41" s="8"/>
      <c r="F41" s="17"/>
      <c r="G41" s="4"/>
      <c r="H41" s="13"/>
      <c r="I41" s="4"/>
    </row>
    <row r="42" spans="3:9" ht="12.75">
      <c r="C42" s="21"/>
      <c r="D42" s="41"/>
      <c r="E42" s="27" t="s">
        <v>64</v>
      </c>
      <c r="F42" s="17"/>
      <c r="G42" s="4"/>
      <c r="H42" s="20"/>
      <c r="I42" s="18">
        <f>SUM(I40)</f>
        <v>3754.1695</v>
      </c>
    </row>
    <row r="43" spans="3:9" ht="12.75">
      <c r="C43" s="21"/>
      <c r="D43" s="41"/>
      <c r="E43" s="8"/>
      <c r="F43" s="17"/>
      <c r="G43" s="4"/>
      <c r="H43" s="13"/>
      <c r="I43" s="4"/>
    </row>
    <row r="44" spans="3:9" ht="12.75">
      <c r="C44" s="35" t="s">
        <v>63</v>
      </c>
      <c r="D44" s="40"/>
      <c r="E44" s="19" t="s">
        <v>55</v>
      </c>
      <c r="F44" s="17"/>
      <c r="G44" s="4"/>
      <c r="H44" s="13"/>
      <c r="I44" s="4"/>
    </row>
    <row r="45" spans="3:11" ht="12.75">
      <c r="C45" s="21" t="s">
        <v>71</v>
      </c>
      <c r="D45" s="41">
        <v>42290</v>
      </c>
      <c r="E45" s="8" t="s">
        <v>56</v>
      </c>
      <c r="F45" s="17" t="s">
        <v>60</v>
      </c>
      <c r="G45" s="4">
        <v>0.5</v>
      </c>
      <c r="H45" s="13">
        <f>K45*$L$9</f>
        <v>6347.6215</v>
      </c>
      <c r="I45" s="4">
        <f>H45*G45</f>
        <v>3173.81075</v>
      </c>
      <c r="K45">
        <v>7467.79</v>
      </c>
    </row>
    <row r="46" spans="3:9" ht="12.75">
      <c r="C46" s="21"/>
      <c r="D46" s="41"/>
      <c r="E46" s="12"/>
      <c r="F46" s="17"/>
      <c r="G46" s="4"/>
      <c r="H46" s="20"/>
      <c r="I46" s="18"/>
    </row>
    <row r="47" spans="3:9" ht="12.75">
      <c r="C47" s="22"/>
      <c r="D47" s="42"/>
      <c r="E47" s="22" t="s">
        <v>65</v>
      </c>
      <c r="F47" s="17"/>
      <c r="G47" s="4"/>
      <c r="H47" s="20"/>
      <c r="I47" s="18">
        <f>I45</f>
        <v>3173.81075</v>
      </c>
    </row>
    <row r="48" spans="3:12" ht="13.5" thickBot="1">
      <c r="C48" s="21"/>
      <c r="D48" s="41"/>
      <c r="E48" s="12"/>
      <c r="F48" s="21"/>
      <c r="G48" s="28"/>
      <c r="H48" s="9"/>
      <c r="I48" s="9"/>
      <c r="J48" s="2"/>
      <c r="L48" s="38"/>
    </row>
    <row r="49" spans="3:10" ht="13.5" thickBot="1">
      <c r="C49" s="33"/>
      <c r="D49" s="29"/>
      <c r="E49" s="29" t="s">
        <v>69</v>
      </c>
      <c r="F49" s="30"/>
      <c r="G49" s="31"/>
      <c r="H49" s="32"/>
      <c r="I49" s="34">
        <f>I26+I32+I47+I37+I42</f>
        <v>88539.30369500001</v>
      </c>
      <c r="J49" s="2"/>
    </row>
    <row r="50" spans="3:10" ht="13.5" thickBot="1">
      <c r="C50" s="33"/>
      <c r="D50" s="29"/>
      <c r="E50" s="29" t="s">
        <v>70</v>
      </c>
      <c r="F50" s="30"/>
      <c r="G50" s="31"/>
      <c r="H50" s="32"/>
      <c r="I50" s="34">
        <f>I49*1.1952</f>
        <v>105822.17577626402</v>
      </c>
      <c r="J50" s="2"/>
    </row>
    <row r="51" spans="3:10" ht="12.75">
      <c r="C51" s="1"/>
      <c r="D51" s="1"/>
      <c r="E51" s="1"/>
      <c r="F51" s="1"/>
      <c r="G51" s="1"/>
      <c r="H51" s="1"/>
      <c r="I51" s="1"/>
      <c r="J51" s="1"/>
    </row>
  </sheetData>
  <mergeCells count="5">
    <mergeCell ref="C2:I2"/>
    <mergeCell ref="C4:I4"/>
    <mergeCell ref="C5:I5"/>
    <mergeCell ref="C6:I6"/>
    <mergeCell ref="C7:I7"/>
  </mergeCells>
  <printOptions horizontalCentered="1"/>
  <pageMargins left="0.3937007874015748" right="0.3937007874015748" top="0.7874015748031497" bottom="0.5905511811023623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9"/>
  <sheetViews>
    <sheetView tabSelected="1" workbookViewId="0" topLeftCell="A65">
      <selection activeCell="B23" sqref="B23"/>
    </sheetView>
  </sheetViews>
  <sheetFormatPr defaultColWidth="9.140625" defaultRowHeight="12.75"/>
  <cols>
    <col min="1" max="1" width="7.28125" style="43" customWidth="1"/>
    <col min="2" max="2" width="10.57421875" style="68" customWidth="1"/>
    <col min="3" max="3" width="9.7109375" style="69" customWidth="1"/>
    <col min="4" max="4" width="54.8515625" style="69" customWidth="1"/>
    <col min="5" max="5" width="14.00390625" style="70" customWidth="1"/>
    <col min="6" max="6" width="17.8515625" style="71" bestFit="1" customWidth="1"/>
    <col min="7" max="7" width="18.8515625" style="72" customWidth="1"/>
    <col min="8" max="8" width="23.140625" style="72" bestFit="1" customWidth="1"/>
    <col min="9" max="256" width="9.140625" style="70" customWidth="1"/>
  </cols>
  <sheetData>
    <row r="1" spans="2:8" s="43" customFormat="1" ht="19.5" customHeight="1">
      <c r="B1" s="44"/>
      <c r="C1" s="45"/>
      <c r="D1" s="45"/>
      <c r="F1" s="46"/>
      <c r="G1" s="47"/>
      <c r="H1" s="47"/>
    </row>
    <row r="2" spans="2:8" s="43" customFormat="1" ht="19.5" customHeight="1" thickBot="1">
      <c r="B2" s="44"/>
      <c r="C2" s="45"/>
      <c r="D2" s="45"/>
      <c r="F2" s="46"/>
      <c r="G2" s="47"/>
      <c r="H2" s="47"/>
    </row>
    <row r="3" spans="2:8" s="43" customFormat="1" ht="73.5" customHeight="1" thickBot="1">
      <c r="B3" s="48"/>
      <c r="C3" s="49"/>
      <c r="D3" s="49"/>
      <c r="E3" s="102" t="s">
        <v>89</v>
      </c>
      <c r="F3" s="103"/>
      <c r="G3" s="103"/>
      <c r="H3" s="104"/>
    </row>
    <row r="4" spans="2:8" s="43" customFormat="1" ht="19.5" customHeight="1">
      <c r="B4" s="50"/>
      <c r="C4" s="51"/>
      <c r="D4" s="51"/>
      <c r="E4" s="52" t="s">
        <v>75</v>
      </c>
      <c r="F4" s="53"/>
      <c r="G4" s="76"/>
      <c r="H4" s="54"/>
    </row>
    <row r="5" spans="2:8" s="43" customFormat="1" ht="19.5" customHeight="1" thickBot="1">
      <c r="B5" s="50"/>
      <c r="C5" s="51"/>
      <c r="D5" s="51"/>
      <c r="E5" s="105" t="s">
        <v>90</v>
      </c>
      <c r="F5" s="106"/>
      <c r="G5" s="106"/>
      <c r="H5" s="107"/>
    </row>
    <row r="6" spans="2:8" s="43" customFormat="1" ht="19.5" customHeight="1" thickBot="1">
      <c r="B6" s="50"/>
      <c r="C6" s="51"/>
      <c r="D6" s="51"/>
      <c r="E6" s="108" t="s">
        <v>76</v>
      </c>
      <c r="F6" s="109"/>
      <c r="G6" s="110" t="s">
        <v>77</v>
      </c>
      <c r="H6" s="111"/>
    </row>
    <row r="7" spans="2:8" s="43" customFormat="1" ht="19.5" customHeight="1" thickBot="1">
      <c r="B7" s="50"/>
      <c r="C7" s="51"/>
      <c r="D7" s="51"/>
      <c r="E7" s="96" t="s">
        <v>91</v>
      </c>
      <c r="F7" s="97"/>
      <c r="G7" s="98" t="s">
        <v>92</v>
      </c>
      <c r="H7" s="99"/>
    </row>
    <row r="8" spans="2:8" s="43" customFormat="1" ht="19.5" customHeight="1" thickBot="1">
      <c r="B8" s="55"/>
      <c r="C8" s="56"/>
      <c r="D8" s="56"/>
      <c r="E8" s="57" t="s">
        <v>75</v>
      </c>
      <c r="F8" s="100" t="s">
        <v>87</v>
      </c>
      <c r="G8" s="101"/>
      <c r="H8" s="101"/>
    </row>
    <row r="9" spans="2:8" s="43" customFormat="1" ht="19.5" customHeight="1">
      <c r="B9" s="50"/>
      <c r="C9" s="51"/>
      <c r="D9" s="51"/>
      <c r="E9" s="58"/>
      <c r="F9" s="59"/>
      <c r="G9" s="60"/>
      <c r="H9" s="61"/>
    </row>
    <row r="10" spans="2:8" s="43" customFormat="1" ht="19.5" customHeight="1" thickBot="1">
      <c r="B10" s="62"/>
      <c r="C10" s="63"/>
      <c r="D10" s="63"/>
      <c r="E10" s="81"/>
      <c r="F10" s="64"/>
      <c r="G10" s="75"/>
      <c r="H10" s="65"/>
    </row>
    <row r="11" spans="2:8" s="43" customFormat="1" ht="19.5" customHeight="1" thickBot="1">
      <c r="B11" s="113" t="s">
        <v>78</v>
      </c>
      <c r="C11" s="113" t="s">
        <v>10</v>
      </c>
      <c r="D11" s="113"/>
      <c r="E11" s="113" t="s">
        <v>79</v>
      </c>
      <c r="F11" s="94" t="s">
        <v>80</v>
      </c>
      <c r="G11" s="94" t="s">
        <v>81</v>
      </c>
      <c r="H11" s="94" t="s">
        <v>82</v>
      </c>
    </row>
    <row r="12" spans="2:8" s="43" customFormat="1" ht="19.5" customHeight="1" thickBot="1">
      <c r="B12" s="113"/>
      <c r="C12" s="113"/>
      <c r="D12" s="113"/>
      <c r="E12" s="113"/>
      <c r="F12" s="95"/>
      <c r="G12" s="95"/>
      <c r="H12" s="95"/>
    </row>
    <row r="13" spans="2:8" s="43" customFormat="1" ht="19.5" customHeight="1" thickBot="1">
      <c r="B13" s="66">
        <v>1</v>
      </c>
      <c r="C13" s="115" t="s">
        <v>93</v>
      </c>
      <c r="D13" s="115"/>
      <c r="E13" s="67"/>
      <c r="F13" s="73"/>
      <c r="G13" s="73"/>
      <c r="H13" s="74">
        <f>SUM(H14:H20)</f>
        <v>322692.23122943996</v>
      </c>
    </row>
    <row r="14" spans="2:8" s="43" customFormat="1" ht="24.75" customHeight="1" thickBot="1">
      <c r="B14" s="77" t="s">
        <v>83</v>
      </c>
      <c r="C14" s="112" t="s">
        <v>94</v>
      </c>
      <c r="D14" s="112"/>
      <c r="E14" s="78" t="s">
        <v>99</v>
      </c>
      <c r="F14" s="79">
        <f>(11269.64*24)/1000+40</f>
        <v>310.47136</v>
      </c>
      <c r="G14" s="79">
        <v>75.5</v>
      </c>
      <c r="H14" s="80">
        <f aca="true" t="shared" si="0" ref="H14:H20">G14*F14</f>
        <v>23440.58768</v>
      </c>
    </row>
    <row r="15" spans="2:8" s="43" customFormat="1" ht="25.5" customHeight="1" thickBot="1">
      <c r="B15" s="77" t="s">
        <v>84</v>
      </c>
      <c r="C15" s="112" t="s">
        <v>95</v>
      </c>
      <c r="D15" s="112"/>
      <c r="E15" s="78" t="s">
        <v>99</v>
      </c>
      <c r="F15" s="79">
        <f>(11269.64*12)/1000+21</f>
        <v>156.23568</v>
      </c>
      <c r="G15" s="79">
        <v>78</v>
      </c>
      <c r="H15" s="80">
        <f t="shared" si="0"/>
        <v>12186.38304</v>
      </c>
    </row>
    <row r="16" spans="2:8" s="43" customFormat="1" ht="25.5" customHeight="1" thickBot="1">
      <c r="B16" s="77" t="s">
        <v>85</v>
      </c>
      <c r="C16" s="112" t="s">
        <v>88</v>
      </c>
      <c r="D16" s="112"/>
      <c r="E16" s="78" t="s">
        <v>103</v>
      </c>
      <c r="F16" s="79">
        <f>(F15+F14)*68</f>
        <v>31736.07872</v>
      </c>
      <c r="G16" s="79">
        <v>0.92</v>
      </c>
      <c r="H16" s="80">
        <f t="shared" si="0"/>
        <v>29197.192422400003</v>
      </c>
    </row>
    <row r="17" spans="2:8" s="43" customFormat="1" ht="19.5" customHeight="1" thickBot="1">
      <c r="B17" s="77" t="s">
        <v>105</v>
      </c>
      <c r="C17" s="112" t="s">
        <v>96</v>
      </c>
      <c r="D17" s="112"/>
      <c r="E17" s="78" t="s">
        <v>99</v>
      </c>
      <c r="F17" s="79">
        <f>(11269.64*8)/1000+14</f>
        <v>104.15712</v>
      </c>
      <c r="G17" s="79">
        <v>72.5</v>
      </c>
      <c r="H17" s="80">
        <f t="shared" si="0"/>
        <v>7551.3912</v>
      </c>
    </row>
    <row r="18" spans="2:8" s="43" customFormat="1" ht="19.5" customHeight="1" thickBot="1">
      <c r="B18" s="77" t="s">
        <v>86</v>
      </c>
      <c r="C18" s="114" t="s">
        <v>97</v>
      </c>
      <c r="D18" s="114" t="s">
        <v>16</v>
      </c>
      <c r="E18" s="78" t="s">
        <v>99</v>
      </c>
      <c r="F18" s="79">
        <f>11269.64*0.8/1000+1.7</f>
        <v>10.715712</v>
      </c>
      <c r="G18" s="79">
        <v>5675</v>
      </c>
      <c r="H18" s="80">
        <f t="shared" si="0"/>
        <v>60811.6656</v>
      </c>
    </row>
    <row r="19" spans="2:8" s="43" customFormat="1" ht="19.5" customHeight="1" thickBot="1">
      <c r="B19" s="77" t="s">
        <v>100</v>
      </c>
      <c r="C19" s="114" t="s">
        <v>98</v>
      </c>
      <c r="D19" s="114" t="s">
        <v>17</v>
      </c>
      <c r="E19" s="78" t="s">
        <v>99</v>
      </c>
      <c r="F19" s="79">
        <f>11269.64*2.8/1000+4.25</f>
        <v>35.804992</v>
      </c>
      <c r="G19" s="79">
        <v>4950</v>
      </c>
      <c r="H19" s="80">
        <f t="shared" si="0"/>
        <v>177234.71039999998</v>
      </c>
    </row>
    <row r="20" spans="2:8" s="43" customFormat="1" ht="19.5" customHeight="1" thickBot="1">
      <c r="B20" s="77" t="s">
        <v>101</v>
      </c>
      <c r="C20" s="114" t="s">
        <v>102</v>
      </c>
      <c r="D20" s="114" t="s">
        <v>17</v>
      </c>
      <c r="E20" s="78" t="s">
        <v>103</v>
      </c>
      <c r="F20" s="79">
        <f>(F19+F18)*314</f>
        <v>14607.501056</v>
      </c>
      <c r="G20" s="79">
        <v>0.84</v>
      </c>
      <c r="H20" s="80">
        <f t="shared" si="0"/>
        <v>12270.300887039999</v>
      </c>
    </row>
    <row r="21" spans="2:8" s="43" customFormat="1" ht="19.5" customHeight="1">
      <c r="B21" s="116" t="s">
        <v>126</v>
      </c>
      <c r="C21" s="117"/>
      <c r="D21" s="117"/>
      <c r="E21" s="118"/>
      <c r="F21" s="122">
        <f>(H13)</f>
        <v>322692.23122943996</v>
      </c>
      <c r="G21" s="123"/>
      <c r="H21" s="124"/>
    </row>
    <row r="22" spans="2:8" s="43" customFormat="1" ht="19.5" customHeight="1" thickBot="1">
      <c r="B22" s="119"/>
      <c r="C22" s="120"/>
      <c r="D22" s="120"/>
      <c r="E22" s="121"/>
      <c r="F22" s="125"/>
      <c r="G22" s="126"/>
      <c r="H22" s="127"/>
    </row>
    <row r="23" spans="2:8" s="43" customFormat="1" ht="19.5" customHeight="1">
      <c r="B23" s="44"/>
      <c r="C23" s="45"/>
      <c r="D23" s="45"/>
      <c r="F23" s="46"/>
      <c r="G23" s="47"/>
      <c r="H23" s="47"/>
    </row>
    <row r="24" spans="2:8" s="43" customFormat="1" ht="19.5" customHeight="1">
      <c r="B24" s="44"/>
      <c r="C24" s="45"/>
      <c r="D24" s="45"/>
      <c r="F24" s="46"/>
      <c r="G24" s="47"/>
      <c r="H24" s="47"/>
    </row>
    <row r="25" spans="2:8" s="43" customFormat="1" ht="19.5" customHeight="1">
      <c r="B25" s="44"/>
      <c r="C25" s="45"/>
      <c r="D25" s="45"/>
      <c r="F25" s="46"/>
      <c r="G25" s="47"/>
      <c r="H25" s="47"/>
    </row>
    <row r="26" spans="2:8" s="43" customFormat="1" ht="19.5" customHeight="1">
      <c r="B26" s="44"/>
      <c r="C26" s="45"/>
      <c r="D26" s="45"/>
      <c r="F26" s="47"/>
      <c r="G26" s="47"/>
      <c r="H26" s="47"/>
    </row>
    <row r="27" spans="2:8" s="43" customFormat="1" ht="19.5" customHeight="1">
      <c r="B27" s="44"/>
      <c r="C27" s="45"/>
      <c r="D27" s="45"/>
      <c r="F27" s="47"/>
      <c r="G27" s="47"/>
      <c r="H27" s="47"/>
    </row>
    <row r="28" spans="2:8" s="43" customFormat="1" ht="19.5" customHeight="1">
      <c r="B28" s="44"/>
      <c r="C28" s="45"/>
      <c r="D28" s="45"/>
      <c r="F28" s="47"/>
      <c r="G28" s="47"/>
      <c r="H28" s="47"/>
    </row>
    <row r="29" spans="2:8" s="43" customFormat="1" ht="19.5" customHeight="1">
      <c r="B29" s="44"/>
      <c r="C29" s="45"/>
      <c r="D29" s="45"/>
      <c r="F29" s="46"/>
      <c r="G29" s="47"/>
      <c r="H29" s="47"/>
    </row>
    <row r="30" spans="2:8" s="43" customFormat="1" ht="19.5" customHeight="1">
      <c r="B30" s="44"/>
      <c r="C30" s="45"/>
      <c r="D30" s="45"/>
      <c r="F30" s="46"/>
      <c r="G30" s="47"/>
      <c r="H30" s="47"/>
    </row>
    <row r="31" spans="2:8" s="43" customFormat="1" ht="19.5" customHeight="1">
      <c r="B31" s="44"/>
      <c r="C31" s="45"/>
      <c r="D31" s="45"/>
      <c r="F31" s="46"/>
      <c r="G31" s="47"/>
      <c r="H31" s="47"/>
    </row>
    <row r="32" spans="2:8" s="43" customFormat="1" ht="19.5" customHeight="1">
      <c r="B32" s="44"/>
      <c r="C32" s="45"/>
      <c r="D32" s="45"/>
      <c r="F32" s="46"/>
      <c r="G32" s="47"/>
      <c r="H32" s="47"/>
    </row>
    <row r="33" spans="2:8" s="43" customFormat="1" ht="19.5" customHeight="1">
      <c r="B33" s="44"/>
      <c r="C33" s="45"/>
      <c r="D33" s="45"/>
      <c r="F33" s="46"/>
      <c r="G33" s="47"/>
      <c r="H33" s="47"/>
    </row>
    <row r="34" spans="2:8" s="43" customFormat="1" ht="19.5" customHeight="1">
      <c r="B34" s="44"/>
      <c r="C34" s="45"/>
      <c r="D34" s="45"/>
      <c r="F34" s="46"/>
      <c r="G34" s="47"/>
      <c r="H34" s="47"/>
    </row>
    <row r="35" spans="2:8" s="43" customFormat="1" ht="19.5" customHeight="1">
      <c r="B35" s="44"/>
      <c r="C35" s="45"/>
      <c r="D35" s="45"/>
      <c r="F35" s="46"/>
      <c r="G35" s="47"/>
      <c r="H35" s="47"/>
    </row>
    <row r="36" spans="2:8" s="43" customFormat="1" ht="19.5" customHeight="1">
      <c r="B36" s="44"/>
      <c r="C36" s="45"/>
      <c r="D36" s="45"/>
      <c r="F36" s="46"/>
      <c r="G36" s="47"/>
      <c r="H36" s="47"/>
    </row>
    <row r="37" spans="2:8" s="43" customFormat="1" ht="19.5" customHeight="1">
      <c r="B37" s="44"/>
      <c r="C37" s="45"/>
      <c r="D37" s="45"/>
      <c r="F37" s="46"/>
      <c r="G37" s="47"/>
      <c r="H37" s="47"/>
    </row>
    <row r="38" spans="2:8" s="43" customFormat="1" ht="19.5" customHeight="1">
      <c r="B38" s="44"/>
      <c r="C38" s="45"/>
      <c r="D38" s="45"/>
      <c r="F38" s="46"/>
      <c r="G38" s="47"/>
      <c r="H38" s="47"/>
    </row>
    <row r="39" spans="2:8" s="43" customFormat="1" ht="19.5" customHeight="1">
      <c r="B39" s="44"/>
      <c r="C39" s="45"/>
      <c r="D39" s="45"/>
      <c r="F39" s="46"/>
      <c r="G39" s="47"/>
      <c r="H39" s="47"/>
    </row>
    <row r="40" spans="2:8" s="43" customFormat="1" ht="19.5" customHeight="1">
      <c r="B40" s="44"/>
      <c r="C40" s="45"/>
      <c r="D40" s="45"/>
      <c r="F40" s="46"/>
      <c r="G40" s="47"/>
      <c r="H40" s="47"/>
    </row>
    <row r="41" spans="2:8" s="43" customFormat="1" ht="19.5" customHeight="1">
      <c r="B41" s="44"/>
      <c r="C41" s="45"/>
      <c r="D41" s="45"/>
      <c r="F41" s="46"/>
      <c r="G41" s="47"/>
      <c r="H41" s="47"/>
    </row>
    <row r="42" spans="2:8" s="43" customFormat="1" ht="19.5" customHeight="1">
      <c r="B42" s="44"/>
      <c r="C42" s="45"/>
      <c r="D42" s="45"/>
      <c r="F42" s="46"/>
      <c r="G42" s="47"/>
      <c r="H42" s="47"/>
    </row>
    <row r="43" spans="2:8" s="43" customFormat="1" ht="19.5" customHeight="1">
      <c r="B43" s="44"/>
      <c r="C43" s="45"/>
      <c r="D43" s="45"/>
      <c r="F43" s="46"/>
      <c r="G43" s="47"/>
      <c r="H43" s="47"/>
    </row>
    <row r="44" spans="2:8" s="43" customFormat="1" ht="19.5" customHeight="1">
      <c r="B44" s="44"/>
      <c r="C44" s="45"/>
      <c r="D44" s="45"/>
      <c r="F44" s="46"/>
      <c r="G44" s="47"/>
      <c r="H44" s="47"/>
    </row>
    <row r="45" spans="2:8" s="43" customFormat="1" ht="19.5" customHeight="1">
      <c r="B45" s="44"/>
      <c r="C45" s="45"/>
      <c r="D45" s="45"/>
      <c r="F45" s="46"/>
      <c r="G45" s="47"/>
      <c r="H45" s="47"/>
    </row>
    <row r="46" spans="2:8" s="43" customFormat="1" ht="19.5" customHeight="1">
      <c r="B46" s="44"/>
      <c r="C46" s="45"/>
      <c r="D46" s="45"/>
      <c r="F46" s="46"/>
      <c r="G46" s="47"/>
      <c r="H46" s="47"/>
    </row>
    <row r="47" spans="2:8" s="43" customFormat="1" ht="19.5" customHeight="1">
      <c r="B47" s="44"/>
      <c r="C47" s="45"/>
      <c r="D47" s="45"/>
      <c r="F47" s="46"/>
      <c r="G47" s="47"/>
      <c r="H47" s="47"/>
    </row>
    <row r="48" spans="2:8" s="43" customFormat="1" ht="19.5" customHeight="1">
      <c r="B48" s="44"/>
      <c r="C48" s="45"/>
      <c r="D48" s="45"/>
      <c r="F48" s="46"/>
      <c r="G48" s="47"/>
      <c r="H48" s="47"/>
    </row>
    <row r="49" spans="2:8" s="43" customFormat="1" ht="19.5" customHeight="1">
      <c r="B49" s="44"/>
      <c r="C49" s="45"/>
      <c r="D49" s="45"/>
      <c r="F49" s="46"/>
      <c r="G49" s="47"/>
      <c r="H49" s="47"/>
    </row>
    <row r="50" spans="2:8" s="43" customFormat="1" ht="19.5" customHeight="1">
      <c r="B50" s="44"/>
      <c r="C50" s="45"/>
      <c r="D50" s="45"/>
      <c r="F50" s="46"/>
      <c r="G50" s="47"/>
      <c r="H50" s="47"/>
    </row>
    <row r="51" spans="2:8" s="43" customFormat="1" ht="19.5" customHeight="1">
      <c r="B51" s="44"/>
      <c r="C51" s="45"/>
      <c r="D51" s="45"/>
      <c r="F51" s="46"/>
      <c r="G51" s="47"/>
      <c r="H51" s="47"/>
    </row>
    <row r="52" spans="2:8" s="43" customFormat="1" ht="19.5" customHeight="1">
      <c r="B52" s="44"/>
      <c r="C52" s="45"/>
      <c r="D52" s="45"/>
      <c r="F52" s="46"/>
      <c r="G52" s="47"/>
      <c r="H52" s="47"/>
    </row>
    <row r="53" spans="2:8" s="43" customFormat="1" ht="19.5" customHeight="1">
      <c r="B53" s="44"/>
      <c r="C53" s="45"/>
      <c r="D53" s="45"/>
      <c r="F53" s="46"/>
      <c r="G53" s="47"/>
      <c r="H53" s="47"/>
    </row>
    <row r="54" spans="2:8" s="43" customFormat="1" ht="19.5" customHeight="1">
      <c r="B54" s="44"/>
      <c r="C54" s="45"/>
      <c r="D54" s="45"/>
      <c r="F54" s="46"/>
      <c r="G54" s="47"/>
      <c r="H54" s="47"/>
    </row>
    <row r="55" spans="2:8" s="43" customFormat="1" ht="19.5" customHeight="1">
      <c r="B55" s="44"/>
      <c r="C55" s="45"/>
      <c r="D55" s="45"/>
      <c r="F55" s="46"/>
      <c r="G55" s="47"/>
      <c r="H55" s="47"/>
    </row>
    <row r="56" spans="2:8" s="43" customFormat="1" ht="19.5" customHeight="1">
      <c r="B56" s="44"/>
      <c r="C56" s="45"/>
      <c r="D56" s="45"/>
      <c r="F56" s="46"/>
      <c r="G56" s="47"/>
      <c r="H56" s="47"/>
    </row>
    <row r="57" spans="2:8" s="43" customFormat="1" ht="19.5" customHeight="1">
      <c r="B57" s="44"/>
      <c r="C57" s="45"/>
      <c r="D57" s="45"/>
      <c r="F57" s="46"/>
      <c r="G57" s="47"/>
      <c r="H57" s="47"/>
    </row>
    <row r="58" spans="2:8" s="43" customFormat="1" ht="19.5" customHeight="1">
      <c r="B58" s="44"/>
      <c r="C58" s="45"/>
      <c r="D58" s="45"/>
      <c r="F58" s="46"/>
      <c r="G58" s="47"/>
      <c r="H58" s="47"/>
    </row>
    <row r="59" spans="2:8" s="43" customFormat="1" ht="19.5" customHeight="1">
      <c r="B59" s="44"/>
      <c r="C59" s="45"/>
      <c r="D59" s="45"/>
      <c r="F59" s="46"/>
      <c r="G59" s="47"/>
      <c r="H59" s="47"/>
    </row>
    <row r="60" spans="2:8" s="43" customFormat="1" ht="19.5" customHeight="1">
      <c r="B60" s="44"/>
      <c r="C60" s="45"/>
      <c r="D60" s="45"/>
      <c r="F60" s="46"/>
      <c r="G60" s="47"/>
      <c r="H60" s="47"/>
    </row>
    <row r="61" spans="2:8" s="43" customFormat="1" ht="19.5" customHeight="1">
      <c r="B61" s="44"/>
      <c r="C61" s="45"/>
      <c r="D61" s="45"/>
      <c r="F61" s="46"/>
      <c r="G61" s="47"/>
      <c r="H61" s="47"/>
    </row>
    <row r="62" spans="2:8" s="43" customFormat="1" ht="19.5" customHeight="1">
      <c r="B62" s="44"/>
      <c r="C62" s="45"/>
      <c r="D62" s="45"/>
      <c r="F62" s="46"/>
      <c r="G62" s="47"/>
      <c r="H62" s="47"/>
    </row>
    <row r="63" spans="2:8" s="43" customFormat="1" ht="19.5" customHeight="1">
      <c r="B63" s="44"/>
      <c r="C63" s="45"/>
      <c r="D63" s="45"/>
      <c r="F63" s="46"/>
      <c r="G63" s="47"/>
      <c r="H63" s="47"/>
    </row>
    <row r="64" spans="2:8" s="43" customFormat="1" ht="19.5" customHeight="1">
      <c r="B64" s="44"/>
      <c r="C64" s="45"/>
      <c r="D64" s="45"/>
      <c r="F64" s="46"/>
      <c r="G64" s="47"/>
      <c r="H64" s="47"/>
    </row>
    <row r="65" spans="2:8" s="43" customFormat="1" ht="19.5" customHeight="1">
      <c r="B65" s="44"/>
      <c r="C65" s="45"/>
      <c r="D65" s="45"/>
      <c r="F65" s="46"/>
      <c r="G65" s="47"/>
      <c r="H65" s="47"/>
    </row>
    <row r="66" spans="2:8" s="43" customFormat="1" ht="19.5" customHeight="1">
      <c r="B66" s="44"/>
      <c r="C66" s="45"/>
      <c r="D66" s="45"/>
      <c r="F66" s="46"/>
      <c r="G66" s="47"/>
      <c r="H66" s="47"/>
    </row>
    <row r="67" spans="2:8" s="43" customFormat="1" ht="19.5" customHeight="1">
      <c r="B67" s="44"/>
      <c r="C67" s="45"/>
      <c r="D67" s="45"/>
      <c r="F67" s="46"/>
      <c r="G67" s="47"/>
      <c r="H67" s="47"/>
    </row>
    <row r="68" spans="2:8" s="43" customFormat="1" ht="19.5" customHeight="1">
      <c r="B68" s="44"/>
      <c r="C68" s="45"/>
      <c r="D68" s="45"/>
      <c r="F68" s="46"/>
      <c r="G68" s="47"/>
      <c r="H68" s="47"/>
    </row>
    <row r="69" spans="2:8" s="43" customFormat="1" ht="19.5" customHeight="1">
      <c r="B69" s="44"/>
      <c r="C69" s="45"/>
      <c r="D69" s="45"/>
      <c r="F69" s="46"/>
      <c r="G69" s="47"/>
      <c r="H69" s="47"/>
    </row>
    <row r="70" spans="2:8" s="43" customFormat="1" ht="19.5" customHeight="1">
      <c r="B70" s="44"/>
      <c r="C70" s="45"/>
      <c r="D70" s="45"/>
      <c r="F70" s="46"/>
      <c r="G70" s="47"/>
      <c r="H70" s="47"/>
    </row>
    <row r="71" spans="2:8" s="43" customFormat="1" ht="19.5" customHeight="1">
      <c r="B71" s="44"/>
      <c r="C71" s="45"/>
      <c r="D71" s="45"/>
      <c r="F71" s="46"/>
      <c r="G71" s="47"/>
      <c r="H71" s="47"/>
    </row>
    <row r="72" spans="2:8" s="43" customFormat="1" ht="19.5" customHeight="1">
      <c r="B72" s="44"/>
      <c r="C72" s="45"/>
      <c r="D72" s="45"/>
      <c r="F72" s="46"/>
      <c r="G72" s="47"/>
      <c r="H72" s="47"/>
    </row>
    <row r="73" spans="2:8" s="43" customFormat="1" ht="19.5" customHeight="1">
      <c r="B73" s="44"/>
      <c r="C73" s="45"/>
      <c r="D73" s="45"/>
      <c r="F73" s="46"/>
      <c r="G73" s="47"/>
      <c r="H73" s="47"/>
    </row>
    <row r="74" spans="2:8" s="43" customFormat="1" ht="19.5" customHeight="1">
      <c r="B74" s="44"/>
      <c r="C74" s="45"/>
      <c r="D74" s="45"/>
      <c r="F74" s="46"/>
      <c r="G74" s="47"/>
      <c r="H74" s="47"/>
    </row>
    <row r="75" spans="2:8" s="43" customFormat="1" ht="19.5" customHeight="1">
      <c r="B75" s="44"/>
      <c r="C75" s="45"/>
      <c r="D75" s="45"/>
      <c r="F75" s="46"/>
      <c r="G75" s="47"/>
      <c r="H75" s="47"/>
    </row>
    <row r="76" spans="2:8" s="43" customFormat="1" ht="19.5" customHeight="1">
      <c r="B76" s="44"/>
      <c r="C76" s="45"/>
      <c r="D76" s="45"/>
      <c r="F76" s="46"/>
      <c r="G76" s="47"/>
      <c r="H76" s="47"/>
    </row>
    <row r="77" spans="2:8" s="43" customFormat="1" ht="19.5" customHeight="1">
      <c r="B77" s="44"/>
      <c r="C77" s="45"/>
      <c r="D77" s="45"/>
      <c r="F77" s="46"/>
      <c r="G77" s="47"/>
      <c r="H77" s="47"/>
    </row>
    <row r="78" spans="2:8" s="43" customFormat="1" ht="19.5" customHeight="1">
      <c r="B78" s="44"/>
      <c r="C78" s="45"/>
      <c r="D78" s="45"/>
      <c r="F78" s="46"/>
      <c r="G78" s="47"/>
      <c r="H78" s="47"/>
    </row>
    <row r="79" spans="2:8" s="43" customFormat="1" ht="19.5" customHeight="1">
      <c r="B79" s="44"/>
      <c r="C79" s="45"/>
      <c r="D79" s="45"/>
      <c r="F79" s="46"/>
      <c r="G79" s="47"/>
      <c r="H79" s="47"/>
    </row>
    <row r="80" spans="2:8" s="43" customFormat="1" ht="19.5" customHeight="1">
      <c r="B80" s="44"/>
      <c r="C80" s="45"/>
      <c r="D80" s="45"/>
      <c r="F80" s="46"/>
      <c r="G80" s="47"/>
      <c r="H80" s="47"/>
    </row>
    <row r="81" spans="2:8" s="43" customFormat="1" ht="19.5" customHeight="1">
      <c r="B81" s="44"/>
      <c r="C81" s="45"/>
      <c r="D81" s="45"/>
      <c r="F81" s="46"/>
      <c r="G81" s="47"/>
      <c r="H81" s="47"/>
    </row>
    <row r="82" spans="2:8" s="43" customFormat="1" ht="19.5" customHeight="1">
      <c r="B82" s="44"/>
      <c r="C82" s="45"/>
      <c r="D82" s="45"/>
      <c r="F82" s="46"/>
      <c r="G82" s="47"/>
      <c r="H82" s="47"/>
    </row>
    <row r="83" spans="2:8" s="43" customFormat="1" ht="19.5" customHeight="1">
      <c r="B83" s="44"/>
      <c r="C83" s="45"/>
      <c r="D83" s="45"/>
      <c r="F83" s="46"/>
      <c r="G83" s="47"/>
      <c r="H83" s="47"/>
    </row>
    <row r="84" spans="2:8" s="43" customFormat="1" ht="19.5" customHeight="1">
      <c r="B84" s="44"/>
      <c r="C84" s="45"/>
      <c r="D84" s="45"/>
      <c r="F84" s="46"/>
      <c r="G84" s="47"/>
      <c r="H84" s="47"/>
    </row>
    <row r="85" spans="2:8" s="43" customFormat="1" ht="19.5" customHeight="1">
      <c r="B85" s="44"/>
      <c r="C85" s="45"/>
      <c r="D85" s="45"/>
      <c r="F85" s="46"/>
      <c r="G85" s="47"/>
      <c r="H85" s="47"/>
    </row>
    <row r="86" spans="2:8" s="43" customFormat="1" ht="19.5" customHeight="1">
      <c r="B86" s="44"/>
      <c r="C86" s="45"/>
      <c r="D86" s="45"/>
      <c r="F86" s="46"/>
      <c r="G86" s="47"/>
      <c r="H86" s="47"/>
    </row>
    <row r="87" spans="2:8" s="43" customFormat="1" ht="19.5" customHeight="1">
      <c r="B87" s="44"/>
      <c r="C87" s="45"/>
      <c r="D87" s="45"/>
      <c r="F87" s="46"/>
      <c r="G87" s="47"/>
      <c r="H87" s="47"/>
    </row>
    <row r="88" spans="2:8" s="43" customFormat="1" ht="19.5" customHeight="1">
      <c r="B88" s="44"/>
      <c r="C88" s="45"/>
      <c r="D88" s="45"/>
      <c r="F88" s="46"/>
      <c r="G88" s="47"/>
      <c r="H88" s="47"/>
    </row>
    <row r="89" spans="2:8" s="43" customFormat="1" ht="19.5" customHeight="1">
      <c r="B89" s="44"/>
      <c r="C89" s="45"/>
      <c r="D89" s="45"/>
      <c r="F89" s="46"/>
      <c r="G89" s="47"/>
      <c r="H89" s="47"/>
    </row>
    <row r="90" spans="2:8" s="43" customFormat="1" ht="19.5" customHeight="1">
      <c r="B90" s="44"/>
      <c r="C90" s="45"/>
      <c r="D90" s="45"/>
      <c r="F90" s="46"/>
      <c r="G90" s="47"/>
      <c r="H90" s="47"/>
    </row>
    <row r="91" spans="2:8" s="43" customFormat="1" ht="19.5" customHeight="1">
      <c r="B91" s="44"/>
      <c r="C91" s="45"/>
      <c r="D91" s="45"/>
      <c r="F91" s="46"/>
      <c r="G91" s="47"/>
      <c r="H91" s="47"/>
    </row>
    <row r="92" spans="2:8" s="43" customFormat="1" ht="19.5" customHeight="1">
      <c r="B92" s="44"/>
      <c r="C92" s="45"/>
      <c r="D92" s="45"/>
      <c r="F92" s="46"/>
      <c r="G92" s="47"/>
      <c r="H92" s="47"/>
    </row>
    <row r="93" spans="2:8" s="43" customFormat="1" ht="19.5" customHeight="1">
      <c r="B93" s="44"/>
      <c r="C93" s="45"/>
      <c r="D93" s="45"/>
      <c r="F93" s="46"/>
      <c r="G93" s="47"/>
      <c r="H93" s="47"/>
    </row>
    <row r="94" spans="2:8" s="43" customFormat="1" ht="19.5" customHeight="1">
      <c r="B94" s="44"/>
      <c r="C94" s="45"/>
      <c r="D94" s="45"/>
      <c r="F94" s="46"/>
      <c r="G94" s="47"/>
      <c r="H94" s="47"/>
    </row>
    <row r="95" spans="2:8" s="43" customFormat="1" ht="19.5" customHeight="1">
      <c r="B95" s="44"/>
      <c r="C95" s="45"/>
      <c r="D95" s="45"/>
      <c r="F95" s="46"/>
      <c r="G95" s="47"/>
      <c r="H95" s="47"/>
    </row>
    <row r="96" spans="2:8" s="43" customFormat="1" ht="19.5" customHeight="1">
      <c r="B96" s="44"/>
      <c r="C96" s="45"/>
      <c r="D96" s="45"/>
      <c r="F96" s="46"/>
      <c r="G96" s="47"/>
      <c r="H96" s="47"/>
    </row>
    <row r="97" spans="2:8" s="43" customFormat="1" ht="19.5" customHeight="1">
      <c r="B97" s="44"/>
      <c r="C97" s="45"/>
      <c r="D97" s="45"/>
      <c r="F97" s="46"/>
      <c r="G97" s="47"/>
      <c r="H97" s="47"/>
    </row>
    <row r="98" spans="2:8" s="43" customFormat="1" ht="19.5" customHeight="1">
      <c r="B98" s="44"/>
      <c r="C98" s="45"/>
      <c r="D98" s="45"/>
      <c r="F98" s="46"/>
      <c r="G98" s="47"/>
      <c r="H98" s="47"/>
    </row>
    <row r="99" spans="2:8" s="43" customFormat="1" ht="19.5" customHeight="1">
      <c r="B99" s="44"/>
      <c r="C99" s="45"/>
      <c r="D99" s="45"/>
      <c r="F99" s="46"/>
      <c r="G99" s="47"/>
      <c r="H99" s="47"/>
    </row>
    <row r="100" spans="2:8" s="43" customFormat="1" ht="19.5" customHeight="1">
      <c r="B100" s="44"/>
      <c r="C100" s="45"/>
      <c r="D100" s="45"/>
      <c r="F100" s="46"/>
      <c r="G100" s="47"/>
      <c r="H100" s="47"/>
    </row>
    <row r="101" spans="2:8" s="43" customFormat="1" ht="19.5" customHeight="1">
      <c r="B101" s="44"/>
      <c r="C101" s="45"/>
      <c r="D101" s="45"/>
      <c r="F101" s="46"/>
      <c r="G101" s="47"/>
      <c r="H101" s="47"/>
    </row>
    <row r="102" spans="2:8" s="43" customFormat="1" ht="19.5" customHeight="1">
      <c r="B102" s="44"/>
      <c r="C102" s="45"/>
      <c r="D102" s="45"/>
      <c r="F102" s="46"/>
      <c r="G102" s="47"/>
      <c r="H102" s="47"/>
    </row>
    <row r="103" spans="2:8" s="43" customFormat="1" ht="19.5" customHeight="1">
      <c r="B103" s="44"/>
      <c r="C103" s="45"/>
      <c r="D103" s="45"/>
      <c r="F103" s="46"/>
      <c r="G103" s="47"/>
      <c r="H103" s="47"/>
    </row>
    <row r="104" spans="2:8" s="43" customFormat="1" ht="19.5" customHeight="1">
      <c r="B104" s="44"/>
      <c r="C104" s="45"/>
      <c r="D104" s="45"/>
      <c r="F104" s="46"/>
      <c r="G104" s="47"/>
      <c r="H104" s="47"/>
    </row>
    <row r="105" spans="2:8" s="43" customFormat="1" ht="19.5" customHeight="1">
      <c r="B105" s="44"/>
      <c r="C105" s="45"/>
      <c r="D105" s="45"/>
      <c r="F105" s="46"/>
      <c r="G105" s="47"/>
      <c r="H105" s="47"/>
    </row>
    <row r="106" spans="2:8" s="43" customFormat="1" ht="19.5" customHeight="1">
      <c r="B106" s="44"/>
      <c r="C106" s="45"/>
      <c r="D106" s="45"/>
      <c r="F106" s="46"/>
      <c r="G106" s="47"/>
      <c r="H106" s="47"/>
    </row>
    <row r="107" spans="2:8" s="43" customFormat="1" ht="19.5" customHeight="1">
      <c r="B107" s="44"/>
      <c r="C107" s="45"/>
      <c r="D107" s="45"/>
      <c r="F107" s="46"/>
      <c r="G107" s="47"/>
      <c r="H107" s="47"/>
    </row>
    <row r="108" spans="2:8" s="43" customFormat="1" ht="19.5" customHeight="1">
      <c r="B108" s="44"/>
      <c r="C108" s="45"/>
      <c r="D108" s="45"/>
      <c r="F108" s="46"/>
      <c r="G108" s="47"/>
      <c r="H108" s="47"/>
    </row>
    <row r="109" spans="2:8" s="43" customFormat="1" ht="19.5" customHeight="1">
      <c r="B109" s="44"/>
      <c r="C109" s="45"/>
      <c r="D109" s="45"/>
      <c r="F109" s="46"/>
      <c r="G109" s="47"/>
      <c r="H109" s="47"/>
    </row>
    <row r="110" spans="2:8" s="43" customFormat="1" ht="19.5" customHeight="1">
      <c r="B110" s="44"/>
      <c r="C110" s="45"/>
      <c r="D110" s="45"/>
      <c r="F110" s="46"/>
      <c r="G110" s="47"/>
      <c r="H110" s="47"/>
    </row>
    <row r="111" spans="2:8" s="43" customFormat="1" ht="19.5" customHeight="1">
      <c r="B111" s="44"/>
      <c r="C111" s="45"/>
      <c r="D111" s="45"/>
      <c r="F111" s="46"/>
      <c r="G111" s="47"/>
      <c r="H111" s="47"/>
    </row>
    <row r="112" spans="2:8" s="43" customFormat="1" ht="19.5" customHeight="1">
      <c r="B112" s="44"/>
      <c r="C112" s="45"/>
      <c r="D112" s="45"/>
      <c r="F112" s="46"/>
      <c r="G112" s="47"/>
      <c r="H112" s="47"/>
    </row>
    <row r="113" spans="2:8" s="43" customFormat="1" ht="19.5" customHeight="1">
      <c r="B113" s="44"/>
      <c r="C113" s="45"/>
      <c r="D113" s="45"/>
      <c r="F113" s="46"/>
      <c r="G113" s="47"/>
      <c r="H113" s="47"/>
    </row>
    <row r="114" spans="2:8" s="43" customFormat="1" ht="19.5" customHeight="1">
      <c r="B114" s="44"/>
      <c r="C114" s="45"/>
      <c r="D114" s="45"/>
      <c r="F114" s="46"/>
      <c r="G114" s="47"/>
      <c r="H114" s="47"/>
    </row>
    <row r="115" spans="2:8" s="43" customFormat="1" ht="19.5" customHeight="1">
      <c r="B115" s="44"/>
      <c r="C115" s="45"/>
      <c r="D115" s="45"/>
      <c r="F115" s="46"/>
      <c r="G115" s="47"/>
      <c r="H115" s="47"/>
    </row>
    <row r="116" spans="2:8" s="43" customFormat="1" ht="19.5" customHeight="1">
      <c r="B116" s="44"/>
      <c r="C116" s="45"/>
      <c r="D116" s="45"/>
      <c r="F116" s="46"/>
      <c r="G116" s="47"/>
      <c r="H116" s="47"/>
    </row>
    <row r="117" spans="2:8" s="43" customFormat="1" ht="19.5" customHeight="1">
      <c r="B117" s="44"/>
      <c r="C117" s="45"/>
      <c r="D117" s="45"/>
      <c r="F117" s="46"/>
      <c r="G117" s="47"/>
      <c r="H117" s="47"/>
    </row>
    <row r="118" spans="2:8" s="43" customFormat="1" ht="19.5" customHeight="1">
      <c r="B118" s="44"/>
      <c r="C118" s="45"/>
      <c r="D118" s="45"/>
      <c r="F118" s="46"/>
      <c r="G118" s="47"/>
      <c r="H118" s="47"/>
    </row>
    <row r="119" spans="2:8" s="43" customFormat="1" ht="19.5" customHeight="1">
      <c r="B119" s="44"/>
      <c r="C119" s="45"/>
      <c r="D119" s="45"/>
      <c r="F119" s="46"/>
      <c r="G119" s="47"/>
      <c r="H119" s="47"/>
    </row>
    <row r="120" spans="2:8" s="43" customFormat="1" ht="19.5" customHeight="1">
      <c r="B120" s="44"/>
      <c r="C120" s="45"/>
      <c r="D120" s="45"/>
      <c r="F120" s="46"/>
      <c r="G120" s="47"/>
      <c r="H120" s="47"/>
    </row>
    <row r="121" spans="2:8" s="43" customFormat="1" ht="19.5" customHeight="1">
      <c r="B121" s="44"/>
      <c r="C121" s="45"/>
      <c r="D121" s="45"/>
      <c r="F121" s="46"/>
      <c r="G121" s="47"/>
      <c r="H121" s="47"/>
    </row>
    <row r="122" spans="2:8" s="43" customFormat="1" ht="19.5" customHeight="1">
      <c r="B122" s="44"/>
      <c r="C122" s="45"/>
      <c r="D122" s="45"/>
      <c r="F122" s="46"/>
      <c r="G122" s="47"/>
      <c r="H122" s="47"/>
    </row>
    <row r="123" spans="2:8" s="43" customFormat="1" ht="19.5" customHeight="1">
      <c r="B123" s="44"/>
      <c r="C123" s="45"/>
      <c r="D123" s="45"/>
      <c r="F123" s="46"/>
      <c r="G123" s="47"/>
      <c r="H123" s="47"/>
    </row>
    <row r="124" spans="2:8" s="43" customFormat="1" ht="19.5" customHeight="1">
      <c r="B124" s="44"/>
      <c r="C124" s="45"/>
      <c r="D124" s="45"/>
      <c r="F124" s="46"/>
      <c r="G124" s="47"/>
      <c r="H124" s="47"/>
    </row>
    <row r="125" spans="2:8" s="43" customFormat="1" ht="19.5" customHeight="1">
      <c r="B125" s="44"/>
      <c r="C125" s="45"/>
      <c r="D125" s="45"/>
      <c r="F125" s="46"/>
      <c r="G125" s="47"/>
      <c r="H125" s="47"/>
    </row>
    <row r="126" spans="2:8" s="43" customFormat="1" ht="19.5" customHeight="1">
      <c r="B126" s="44"/>
      <c r="C126" s="45"/>
      <c r="D126" s="45"/>
      <c r="F126" s="46"/>
      <c r="G126" s="47"/>
      <c r="H126" s="47"/>
    </row>
    <row r="127" spans="2:8" s="43" customFormat="1" ht="19.5" customHeight="1">
      <c r="B127" s="44"/>
      <c r="C127" s="45"/>
      <c r="D127" s="45"/>
      <c r="F127" s="46"/>
      <c r="G127" s="47"/>
      <c r="H127" s="47"/>
    </row>
    <row r="128" spans="2:8" s="43" customFormat="1" ht="19.5" customHeight="1">
      <c r="B128" s="44"/>
      <c r="C128" s="45"/>
      <c r="D128" s="45"/>
      <c r="F128" s="46"/>
      <c r="G128" s="47"/>
      <c r="H128" s="47"/>
    </row>
    <row r="129" spans="2:8" s="43" customFormat="1" ht="19.5" customHeight="1">
      <c r="B129" s="44"/>
      <c r="C129" s="45"/>
      <c r="D129" s="45"/>
      <c r="F129" s="46"/>
      <c r="G129" s="47"/>
      <c r="H129" s="47"/>
    </row>
    <row r="130" spans="2:8" s="43" customFormat="1" ht="19.5" customHeight="1">
      <c r="B130" s="44"/>
      <c r="C130" s="45"/>
      <c r="D130" s="45"/>
      <c r="F130" s="46"/>
      <c r="G130" s="47"/>
      <c r="H130" s="47"/>
    </row>
    <row r="131" spans="2:8" s="43" customFormat="1" ht="19.5" customHeight="1">
      <c r="B131" s="44"/>
      <c r="C131" s="45"/>
      <c r="D131" s="45"/>
      <c r="F131" s="46"/>
      <c r="G131" s="47"/>
      <c r="H131" s="47"/>
    </row>
    <row r="132" spans="2:8" s="43" customFormat="1" ht="19.5" customHeight="1">
      <c r="B132" s="44"/>
      <c r="C132" s="45"/>
      <c r="D132" s="45"/>
      <c r="F132" s="46"/>
      <c r="G132" s="47"/>
      <c r="H132" s="47"/>
    </row>
    <row r="133" spans="2:8" s="43" customFormat="1" ht="19.5" customHeight="1">
      <c r="B133" s="44"/>
      <c r="C133" s="45"/>
      <c r="D133" s="45"/>
      <c r="F133" s="46"/>
      <c r="G133" s="47"/>
      <c r="H133" s="47"/>
    </row>
    <row r="134" spans="2:8" s="43" customFormat="1" ht="19.5" customHeight="1">
      <c r="B134" s="44"/>
      <c r="C134" s="45"/>
      <c r="D134" s="45"/>
      <c r="F134" s="46"/>
      <c r="G134" s="47"/>
      <c r="H134" s="47"/>
    </row>
    <row r="135" spans="2:8" s="43" customFormat="1" ht="19.5" customHeight="1">
      <c r="B135" s="44"/>
      <c r="C135" s="45"/>
      <c r="D135" s="45"/>
      <c r="F135" s="46"/>
      <c r="G135" s="47"/>
      <c r="H135" s="47"/>
    </row>
    <row r="136" spans="2:8" s="43" customFormat="1" ht="19.5" customHeight="1">
      <c r="B136" s="44"/>
      <c r="C136" s="45"/>
      <c r="D136" s="45"/>
      <c r="F136" s="46"/>
      <c r="G136" s="47"/>
      <c r="H136" s="47"/>
    </row>
    <row r="137" spans="2:8" s="43" customFormat="1" ht="19.5" customHeight="1">
      <c r="B137" s="44"/>
      <c r="C137" s="45"/>
      <c r="D137" s="45"/>
      <c r="F137" s="46"/>
      <c r="G137" s="47"/>
      <c r="H137" s="47"/>
    </row>
    <row r="138" spans="2:8" s="43" customFormat="1" ht="19.5" customHeight="1">
      <c r="B138" s="44"/>
      <c r="C138" s="45"/>
      <c r="D138" s="45"/>
      <c r="F138" s="46"/>
      <c r="G138" s="47"/>
      <c r="H138" s="47"/>
    </row>
    <row r="139" spans="2:8" s="43" customFormat="1" ht="19.5" customHeight="1">
      <c r="B139" s="44"/>
      <c r="C139" s="45"/>
      <c r="D139" s="45"/>
      <c r="F139" s="46"/>
      <c r="G139" s="47"/>
      <c r="H139" s="47"/>
    </row>
    <row r="140" spans="2:8" s="43" customFormat="1" ht="19.5" customHeight="1">
      <c r="B140" s="44"/>
      <c r="C140" s="45"/>
      <c r="D140" s="45"/>
      <c r="F140" s="46"/>
      <c r="G140" s="47"/>
      <c r="H140" s="47"/>
    </row>
    <row r="141" spans="2:8" s="43" customFormat="1" ht="19.5" customHeight="1">
      <c r="B141" s="44"/>
      <c r="C141" s="45"/>
      <c r="D141" s="45"/>
      <c r="F141" s="46"/>
      <c r="G141" s="47"/>
      <c r="H141" s="47"/>
    </row>
    <row r="142" spans="2:8" s="43" customFormat="1" ht="19.5" customHeight="1">
      <c r="B142" s="44"/>
      <c r="C142" s="45"/>
      <c r="D142" s="45"/>
      <c r="F142" s="46"/>
      <c r="G142" s="47"/>
      <c r="H142" s="47"/>
    </row>
    <row r="143" spans="2:8" s="43" customFormat="1" ht="19.5" customHeight="1">
      <c r="B143" s="44"/>
      <c r="C143" s="45"/>
      <c r="D143" s="45"/>
      <c r="F143" s="46"/>
      <c r="G143" s="47"/>
      <c r="H143" s="47"/>
    </row>
    <row r="144" spans="2:8" s="43" customFormat="1" ht="19.5" customHeight="1">
      <c r="B144" s="44"/>
      <c r="C144" s="45"/>
      <c r="D144" s="45"/>
      <c r="F144" s="46"/>
      <c r="G144" s="47"/>
      <c r="H144" s="47"/>
    </row>
    <row r="145" spans="2:8" s="43" customFormat="1" ht="19.5" customHeight="1">
      <c r="B145" s="44"/>
      <c r="C145" s="45"/>
      <c r="D145" s="45"/>
      <c r="F145" s="46"/>
      <c r="G145" s="47"/>
      <c r="H145" s="47"/>
    </row>
    <row r="146" spans="2:8" s="43" customFormat="1" ht="19.5" customHeight="1">
      <c r="B146" s="44"/>
      <c r="C146" s="45"/>
      <c r="D146" s="45"/>
      <c r="F146" s="46"/>
      <c r="G146" s="47"/>
      <c r="H146" s="47"/>
    </row>
    <row r="147" spans="2:8" s="43" customFormat="1" ht="19.5" customHeight="1">
      <c r="B147" s="44"/>
      <c r="C147" s="45"/>
      <c r="D147" s="45"/>
      <c r="F147" s="46"/>
      <c r="G147" s="47"/>
      <c r="H147" s="47"/>
    </row>
    <row r="148" spans="2:8" s="43" customFormat="1" ht="19.5" customHeight="1">
      <c r="B148" s="44"/>
      <c r="C148" s="45"/>
      <c r="D148" s="45"/>
      <c r="F148" s="46"/>
      <c r="G148" s="47"/>
      <c r="H148" s="47"/>
    </row>
    <row r="149" spans="2:8" s="43" customFormat="1" ht="19.5" customHeight="1">
      <c r="B149" s="44"/>
      <c r="C149" s="45"/>
      <c r="D149" s="45"/>
      <c r="F149" s="46"/>
      <c r="G149" s="47"/>
      <c r="H149" s="47"/>
    </row>
    <row r="150" spans="2:8" s="43" customFormat="1" ht="19.5" customHeight="1">
      <c r="B150" s="44"/>
      <c r="C150" s="45"/>
      <c r="D150" s="45"/>
      <c r="F150" s="46"/>
      <c r="G150" s="47"/>
      <c r="H150" s="47"/>
    </row>
    <row r="151" spans="2:8" s="43" customFormat="1" ht="19.5" customHeight="1">
      <c r="B151" s="44"/>
      <c r="C151" s="45"/>
      <c r="D151" s="45"/>
      <c r="F151" s="46"/>
      <c r="G151" s="47"/>
      <c r="H151" s="47"/>
    </row>
    <row r="152" spans="2:8" s="43" customFormat="1" ht="19.5" customHeight="1">
      <c r="B152" s="44"/>
      <c r="C152" s="45"/>
      <c r="D152" s="45"/>
      <c r="F152" s="46"/>
      <c r="G152" s="47"/>
      <c r="H152" s="47"/>
    </row>
    <row r="153" spans="2:8" s="43" customFormat="1" ht="19.5" customHeight="1">
      <c r="B153" s="44"/>
      <c r="C153" s="45"/>
      <c r="D153" s="45"/>
      <c r="F153" s="46"/>
      <c r="G153" s="47"/>
      <c r="H153" s="47"/>
    </row>
    <row r="154" spans="2:8" s="43" customFormat="1" ht="19.5" customHeight="1">
      <c r="B154" s="44"/>
      <c r="C154" s="45"/>
      <c r="D154" s="45"/>
      <c r="F154" s="46"/>
      <c r="G154" s="47"/>
      <c r="H154" s="47"/>
    </row>
    <row r="155" spans="2:8" s="43" customFormat="1" ht="19.5" customHeight="1">
      <c r="B155" s="44"/>
      <c r="C155" s="45"/>
      <c r="D155" s="45"/>
      <c r="F155" s="46"/>
      <c r="G155" s="47"/>
      <c r="H155" s="47"/>
    </row>
    <row r="156" spans="2:8" s="43" customFormat="1" ht="19.5" customHeight="1">
      <c r="B156" s="44"/>
      <c r="C156" s="45"/>
      <c r="D156" s="45"/>
      <c r="F156" s="46"/>
      <c r="G156" s="47"/>
      <c r="H156" s="47"/>
    </row>
    <row r="157" spans="2:8" s="43" customFormat="1" ht="19.5" customHeight="1">
      <c r="B157" s="44"/>
      <c r="C157" s="45"/>
      <c r="D157" s="45"/>
      <c r="F157" s="46"/>
      <c r="G157" s="47"/>
      <c r="H157" s="47"/>
    </row>
    <row r="158" spans="2:8" s="43" customFormat="1" ht="19.5" customHeight="1">
      <c r="B158" s="44"/>
      <c r="C158" s="45"/>
      <c r="D158" s="45"/>
      <c r="F158" s="46"/>
      <c r="G158" s="47"/>
      <c r="H158" s="47"/>
    </row>
    <row r="159" spans="2:8" s="43" customFormat="1" ht="19.5" customHeight="1">
      <c r="B159" s="44"/>
      <c r="C159" s="45"/>
      <c r="D159" s="45"/>
      <c r="F159" s="46"/>
      <c r="G159" s="47"/>
      <c r="H159" s="47"/>
    </row>
    <row r="160" spans="2:8" s="43" customFormat="1" ht="19.5" customHeight="1">
      <c r="B160" s="44"/>
      <c r="C160" s="45"/>
      <c r="D160" s="45"/>
      <c r="F160" s="46"/>
      <c r="G160" s="47"/>
      <c r="H160" s="47"/>
    </row>
    <row r="161" spans="2:8" s="43" customFormat="1" ht="19.5" customHeight="1">
      <c r="B161" s="44"/>
      <c r="C161" s="45"/>
      <c r="D161" s="45"/>
      <c r="F161" s="46"/>
      <c r="G161" s="47"/>
      <c r="H161" s="47"/>
    </row>
    <row r="162" spans="2:8" s="43" customFormat="1" ht="19.5" customHeight="1">
      <c r="B162" s="44"/>
      <c r="C162" s="45"/>
      <c r="D162" s="45"/>
      <c r="F162" s="46"/>
      <c r="G162" s="47"/>
      <c r="H162" s="47"/>
    </row>
    <row r="163" spans="2:8" s="43" customFormat="1" ht="19.5" customHeight="1">
      <c r="B163" s="44"/>
      <c r="C163" s="45"/>
      <c r="D163" s="45"/>
      <c r="F163" s="46"/>
      <c r="G163" s="47"/>
      <c r="H163" s="47"/>
    </row>
    <row r="164" spans="2:8" s="43" customFormat="1" ht="19.5" customHeight="1">
      <c r="B164" s="44"/>
      <c r="C164" s="45"/>
      <c r="D164" s="45"/>
      <c r="F164" s="46"/>
      <c r="G164" s="47"/>
      <c r="H164" s="47"/>
    </row>
    <row r="165" spans="2:8" s="43" customFormat="1" ht="19.5" customHeight="1">
      <c r="B165" s="44"/>
      <c r="C165" s="45"/>
      <c r="D165" s="45"/>
      <c r="F165" s="46"/>
      <c r="G165" s="47"/>
      <c r="H165" s="47"/>
    </row>
    <row r="166" spans="2:8" s="43" customFormat="1" ht="19.5" customHeight="1">
      <c r="B166" s="44"/>
      <c r="C166" s="45"/>
      <c r="D166" s="45"/>
      <c r="F166" s="46"/>
      <c r="G166" s="47"/>
      <c r="H166" s="47"/>
    </row>
    <row r="167" spans="2:8" s="43" customFormat="1" ht="19.5" customHeight="1">
      <c r="B167" s="44"/>
      <c r="C167" s="45"/>
      <c r="D167" s="45"/>
      <c r="F167" s="46"/>
      <c r="G167" s="47"/>
      <c r="H167" s="47"/>
    </row>
    <row r="168" spans="2:8" s="43" customFormat="1" ht="19.5" customHeight="1">
      <c r="B168" s="44"/>
      <c r="C168" s="45"/>
      <c r="D168" s="45"/>
      <c r="F168" s="46"/>
      <c r="G168" s="47"/>
      <c r="H168" s="47"/>
    </row>
    <row r="169" spans="2:8" s="43" customFormat="1" ht="19.5" customHeight="1">
      <c r="B169" s="44"/>
      <c r="C169" s="45"/>
      <c r="D169" s="45"/>
      <c r="F169" s="46"/>
      <c r="G169" s="47"/>
      <c r="H169" s="47"/>
    </row>
    <row r="170" spans="2:8" s="43" customFormat="1" ht="19.5" customHeight="1">
      <c r="B170" s="44"/>
      <c r="C170" s="45"/>
      <c r="D170" s="45"/>
      <c r="F170" s="46"/>
      <c r="G170" s="47"/>
      <c r="H170" s="47"/>
    </row>
    <row r="171" spans="2:8" s="43" customFormat="1" ht="19.5" customHeight="1">
      <c r="B171" s="44"/>
      <c r="C171" s="45"/>
      <c r="D171" s="45"/>
      <c r="F171" s="46"/>
      <c r="G171" s="47"/>
      <c r="H171" s="47"/>
    </row>
    <row r="172" spans="2:8" s="43" customFormat="1" ht="19.5" customHeight="1">
      <c r="B172" s="44"/>
      <c r="C172" s="45"/>
      <c r="D172" s="45"/>
      <c r="F172" s="46"/>
      <c r="G172" s="47"/>
      <c r="H172" s="47"/>
    </row>
    <row r="173" spans="2:8" s="43" customFormat="1" ht="19.5" customHeight="1">
      <c r="B173" s="44"/>
      <c r="C173" s="45"/>
      <c r="D173" s="45"/>
      <c r="F173" s="46"/>
      <c r="G173" s="47"/>
      <c r="H173" s="47"/>
    </row>
    <row r="174" spans="2:8" s="43" customFormat="1" ht="19.5" customHeight="1">
      <c r="B174" s="44"/>
      <c r="C174" s="45"/>
      <c r="D174" s="45"/>
      <c r="F174" s="46"/>
      <c r="G174" s="47"/>
      <c r="H174" s="47"/>
    </row>
    <row r="175" spans="2:8" s="43" customFormat="1" ht="19.5" customHeight="1">
      <c r="B175" s="44"/>
      <c r="C175" s="45"/>
      <c r="D175" s="45"/>
      <c r="F175" s="46"/>
      <c r="G175" s="47"/>
      <c r="H175" s="47"/>
    </row>
    <row r="176" spans="2:8" s="43" customFormat="1" ht="19.5" customHeight="1">
      <c r="B176" s="44"/>
      <c r="C176" s="45"/>
      <c r="D176" s="45"/>
      <c r="F176" s="46"/>
      <c r="G176" s="47"/>
      <c r="H176" s="47"/>
    </row>
    <row r="177" spans="2:8" s="43" customFormat="1" ht="19.5" customHeight="1">
      <c r="B177" s="44"/>
      <c r="C177" s="45"/>
      <c r="D177" s="45"/>
      <c r="F177" s="46"/>
      <c r="G177" s="47"/>
      <c r="H177" s="47"/>
    </row>
    <row r="178" spans="2:8" s="43" customFormat="1" ht="19.5" customHeight="1">
      <c r="B178" s="44"/>
      <c r="C178" s="45"/>
      <c r="D178" s="45"/>
      <c r="F178" s="46"/>
      <c r="G178" s="47"/>
      <c r="H178" s="47"/>
    </row>
    <row r="179" spans="2:8" s="43" customFormat="1" ht="19.5" customHeight="1">
      <c r="B179" s="44"/>
      <c r="C179" s="45"/>
      <c r="D179" s="45"/>
      <c r="F179" s="46"/>
      <c r="G179" s="47"/>
      <c r="H179" s="47"/>
    </row>
    <row r="180" spans="2:8" s="43" customFormat="1" ht="19.5" customHeight="1">
      <c r="B180" s="44"/>
      <c r="C180" s="45"/>
      <c r="D180" s="45"/>
      <c r="F180" s="46"/>
      <c r="G180" s="47"/>
      <c r="H180" s="47"/>
    </row>
    <row r="181" spans="2:8" s="43" customFormat="1" ht="19.5" customHeight="1">
      <c r="B181" s="44"/>
      <c r="C181" s="45"/>
      <c r="D181" s="45"/>
      <c r="F181" s="46"/>
      <c r="G181" s="47"/>
      <c r="H181" s="47"/>
    </row>
    <row r="182" spans="2:8" s="43" customFormat="1" ht="19.5" customHeight="1">
      <c r="B182" s="44"/>
      <c r="C182" s="45"/>
      <c r="D182" s="45"/>
      <c r="F182" s="46"/>
      <c r="G182" s="47"/>
      <c r="H182" s="47"/>
    </row>
    <row r="183" spans="2:8" s="43" customFormat="1" ht="19.5" customHeight="1">
      <c r="B183" s="44"/>
      <c r="C183" s="45"/>
      <c r="D183" s="45"/>
      <c r="F183" s="46"/>
      <c r="G183" s="47"/>
      <c r="H183" s="47"/>
    </row>
    <row r="184" spans="2:8" s="43" customFormat="1" ht="19.5" customHeight="1">
      <c r="B184" s="44"/>
      <c r="C184" s="45"/>
      <c r="D184" s="45"/>
      <c r="F184" s="46"/>
      <c r="G184" s="47"/>
      <c r="H184" s="47"/>
    </row>
    <row r="185" spans="2:8" s="43" customFormat="1" ht="19.5" customHeight="1">
      <c r="B185" s="44"/>
      <c r="C185" s="45"/>
      <c r="D185" s="45"/>
      <c r="F185" s="46"/>
      <c r="G185" s="47"/>
      <c r="H185" s="47"/>
    </row>
    <row r="186" spans="2:8" s="43" customFormat="1" ht="19.5" customHeight="1">
      <c r="B186" s="44"/>
      <c r="C186" s="45"/>
      <c r="D186" s="45"/>
      <c r="F186" s="46"/>
      <c r="G186" s="47"/>
      <c r="H186" s="47"/>
    </row>
    <row r="187" spans="2:8" s="43" customFormat="1" ht="19.5" customHeight="1">
      <c r="B187" s="44"/>
      <c r="C187" s="45"/>
      <c r="D187" s="45"/>
      <c r="F187" s="46"/>
      <c r="G187" s="47"/>
      <c r="H187" s="47"/>
    </row>
    <row r="188" spans="2:8" s="43" customFormat="1" ht="19.5" customHeight="1">
      <c r="B188" s="44"/>
      <c r="C188" s="45"/>
      <c r="D188" s="45"/>
      <c r="F188" s="46"/>
      <c r="G188" s="47"/>
      <c r="H188" s="47"/>
    </row>
    <row r="189" spans="2:8" s="43" customFormat="1" ht="19.5" customHeight="1">
      <c r="B189" s="44"/>
      <c r="C189" s="45"/>
      <c r="D189" s="45"/>
      <c r="F189" s="46"/>
      <c r="G189" s="47"/>
      <c r="H189" s="47"/>
    </row>
    <row r="190" spans="2:8" s="43" customFormat="1" ht="19.5" customHeight="1">
      <c r="B190" s="44"/>
      <c r="C190" s="45"/>
      <c r="D190" s="45"/>
      <c r="F190" s="46"/>
      <c r="G190" s="47"/>
      <c r="H190" s="47"/>
    </row>
    <row r="191" spans="2:8" s="43" customFormat="1" ht="19.5" customHeight="1">
      <c r="B191" s="44"/>
      <c r="C191" s="45"/>
      <c r="D191" s="45"/>
      <c r="F191" s="46"/>
      <c r="G191" s="47"/>
      <c r="H191" s="47"/>
    </row>
    <row r="192" spans="2:8" s="43" customFormat="1" ht="19.5" customHeight="1">
      <c r="B192" s="44"/>
      <c r="C192" s="45"/>
      <c r="D192" s="45"/>
      <c r="F192" s="46"/>
      <c r="G192" s="47"/>
      <c r="H192" s="47"/>
    </row>
    <row r="193" spans="2:8" s="43" customFormat="1" ht="19.5" customHeight="1">
      <c r="B193" s="44"/>
      <c r="C193" s="45"/>
      <c r="D193" s="45"/>
      <c r="F193" s="46"/>
      <c r="G193" s="47"/>
      <c r="H193" s="47"/>
    </row>
    <row r="194" spans="2:8" s="43" customFormat="1" ht="19.5" customHeight="1">
      <c r="B194" s="44"/>
      <c r="C194" s="45"/>
      <c r="D194" s="45"/>
      <c r="F194" s="46"/>
      <c r="G194" s="47"/>
      <c r="H194" s="47"/>
    </row>
    <row r="195" spans="2:8" s="43" customFormat="1" ht="19.5" customHeight="1">
      <c r="B195" s="44"/>
      <c r="C195" s="45"/>
      <c r="D195" s="45"/>
      <c r="F195" s="46"/>
      <c r="G195" s="47"/>
      <c r="H195" s="47"/>
    </row>
    <row r="196" spans="2:8" s="43" customFormat="1" ht="19.5" customHeight="1">
      <c r="B196" s="44"/>
      <c r="C196" s="45"/>
      <c r="D196" s="45"/>
      <c r="F196" s="46"/>
      <c r="G196" s="47"/>
      <c r="H196" s="47"/>
    </row>
    <row r="197" spans="2:8" s="43" customFormat="1" ht="19.5" customHeight="1">
      <c r="B197" s="44"/>
      <c r="C197" s="45"/>
      <c r="D197" s="45"/>
      <c r="F197" s="46"/>
      <c r="G197" s="47"/>
      <c r="H197" s="47"/>
    </row>
    <row r="198" spans="2:8" s="43" customFormat="1" ht="19.5" customHeight="1">
      <c r="B198" s="44"/>
      <c r="C198" s="45"/>
      <c r="D198" s="45"/>
      <c r="F198" s="46"/>
      <c r="G198" s="47"/>
      <c r="H198" s="47"/>
    </row>
    <row r="199" spans="2:8" s="43" customFormat="1" ht="19.5" customHeight="1">
      <c r="B199" s="44"/>
      <c r="C199" s="45"/>
      <c r="D199" s="45"/>
      <c r="F199" s="46"/>
      <c r="G199" s="47"/>
      <c r="H199" s="47"/>
    </row>
  </sheetData>
  <mergeCells count="23">
    <mergeCell ref="C16:D16"/>
    <mergeCell ref="B21:E22"/>
    <mergeCell ref="F21:H22"/>
    <mergeCell ref="B11:B12"/>
    <mergeCell ref="C20:D20"/>
    <mergeCell ref="E6:F6"/>
    <mergeCell ref="C11:D12"/>
    <mergeCell ref="C15:D15"/>
    <mergeCell ref="C14:D14"/>
    <mergeCell ref="C13:D13"/>
    <mergeCell ref="E11:E12"/>
    <mergeCell ref="E7:F7"/>
    <mergeCell ref="F8:H8"/>
    <mergeCell ref="C19:D19"/>
    <mergeCell ref="E5:H5"/>
    <mergeCell ref="F11:F12"/>
    <mergeCell ref="C18:D18"/>
    <mergeCell ref="G11:G12"/>
    <mergeCell ref="H11:H12"/>
    <mergeCell ref="E3:H3"/>
    <mergeCell ref="G6:H6"/>
    <mergeCell ref="C17:D17"/>
    <mergeCell ref="G7:H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51"/>
  <sheetViews>
    <sheetView workbookViewId="0" topLeftCell="B4">
      <selection activeCell="F54" sqref="F54"/>
    </sheetView>
  </sheetViews>
  <sheetFormatPr defaultColWidth="9.140625" defaultRowHeight="12.75"/>
  <cols>
    <col min="1" max="1" width="7.28125" style="43" customWidth="1"/>
    <col min="2" max="2" width="10.57421875" style="68" customWidth="1"/>
    <col min="3" max="3" width="9.7109375" style="69" customWidth="1"/>
    <col min="4" max="4" width="54.8515625" style="69" customWidth="1"/>
    <col min="5" max="5" width="14.00390625" style="70" customWidth="1"/>
    <col min="6" max="6" width="17.8515625" style="71" bestFit="1" customWidth="1"/>
    <col min="7" max="7" width="17.8515625" style="71" customWidth="1"/>
    <col min="8" max="8" width="18.8515625" style="72" customWidth="1"/>
    <col min="9" max="9" width="23.140625" style="72" bestFit="1" customWidth="1"/>
    <col min="10" max="256" width="9.140625" style="70" customWidth="1"/>
  </cols>
  <sheetData>
    <row r="1" spans="2:9" s="43" customFormat="1" ht="19.5" customHeight="1">
      <c r="B1" s="44"/>
      <c r="C1" s="45"/>
      <c r="D1" s="45"/>
      <c r="F1" s="46"/>
      <c r="G1" s="46"/>
      <c r="H1" s="47"/>
      <c r="I1" s="47"/>
    </row>
    <row r="2" spans="2:9" s="43" customFormat="1" ht="19.5" customHeight="1" thickBot="1">
      <c r="B2" s="44"/>
      <c r="C2" s="45"/>
      <c r="D2" s="45"/>
      <c r="F2" s="46"/>
      <c r="G2" s="46"/>
      <c r="H2" s="47"/>
      <c r="I2" s="47"/>
    </row>
    <row r="3" spans="2:9" s="43" customFormat="1" ht="73.5" customHeight="1" thickBot="1">
      <c r="B3" s="48"/>
      <c r="C3" s="49"/>
      <c r="D3" s="49"/>
      <c r="E3" s="102" t="s">
        <v>89</v>
      </c>
      <c r="F3" s="103"/>
      <c r="G3" s="103"/>
      <c r="H3" s="103"/>
      <c r="I3" s="104"/>
    </row>
    <row r="4" spans="2:9" s="43" customFormat="1" ht="19.5" customHeight="1">
      <c r="B4" s="50"/>
      <c r="C4" s="51"/>
      <c r="D4" s="51"/>
      <c r="E4" s="52" t="s">
        <v>75</v>
      </c>
      <c r="F4" s="53"/>
      <c r="G4" s="53"/>
      <c r="H4" s="76"/>
      <c r="I4" s="54"/>
    </row>
    <row r="5" spans="2:9" s="43" customFormat="1" ht="19.5" customHeight="1" thickBot="1">
      <c r="B5" s="50"/>
      <c r="C5" s="51"/>
      <c r="D5" s="51"/>
      <c r="E5" s="105" t="s">
        <v>90</v>
      </c>
      <c r="F5" s="106"/>
      <c r="G5" s="106"/>
      <c r="H5" s="106"/>
      <c r="I5" s="107"/>
    </row>
    <row r="6" spans="2:9" s="43" customFormat="1" ht="19.5" customHeight="1" thickBot="1">
      <c r="B6" s="50"/>
      <c r="C6" s="51"/>
      <c r="D6" s="51"/>
      <c r="E6" s="108" t="s">
        <v>76</v>
      </c>
      <c r="F6" s="109"/>
      <c r="G6" s="83"/>
      <c r="H6" s="110" t="s">
        <v>77</v>
      </c>
      <c r="I6" s="111"/>
    </row>
    <row r="7" spans="2:9" s="43" customFormat="1" ht="19.5" customHeight="1" thickBot="1">
      <c r="B7" s="50"/>
      <c r="C7" s="51"/>
      <c r="D7" s="51"/>
      <c r="E7" s="96" t="s">
        <v>91</v>
      </c>
      <c r="F7" s="97"/>
      <c r="G7" s="82"/>
      <c r="H7" s="98" t="s">
        <v>92</v>
      </c>
      <c r="I7" s="99"/>
    </row>
    <row r="8" spans="2:9" s="43" customFormat="1" ht="19.5" customHeight="1" thickBot="1">
      <c r="B8" s="55"/>
      <c r="C8" s="56"/>
      <c r="D8" s="56"/>
      <c r="E8" s="57" t="s">
        <v>75</v>
      </c>
      <c r="F8" s="100" t="s">
        <v>87</v>
      </c>
      <c r="G8" s="100"/>
      <c r="H8" s="101"/>
      <c r="I8" s="101"/>
    </row>
    <row r="9" spans="2:9" s="43" customFormat="1" ht="19.5" customHeight="1">
      <c r="B9" s="50"/>
      <c r="C9" s="51"/>
      <c r="D9" s="51"/>
      <c r="E9" s="58"/>
      <c r="F9" s="59"/>
      <c r="G9" s="59"/>
      <c r="H9" s="60"/>
      <c r="I9" s="61"/>
    </row>
    <row r="10" spans="2:9" s="43" customFormat="1" ht="19.5" customHeight="1" thickBot="1">
      <c r="B10" s="62"/>
      <c r="C10" s="63"/>
      <c r="D10" s="63"/>
      <c r="E10" s="81"/>
      <c r="F10" s="64"/>
      <c r="G10" s="64"/>
      <c r="H10" s="75"/>
      <c r="I10" s="65"/>
    </row>
    <row r="11" spans="2:9" s="43" customFormat="1" ht="19.5" customHeight="1" thickBot="1">
      <c r="B11" s="113" t="s">
        <v>78</v>
      </c>
      <c r="C11" s="113" t="s">
        <v>10</v>
      </c>
      <c r="D11" s="113"/>
      <c r="E11" s="113" t="s">
        <v>79</v>
      </c>
      <c r="F11" s="94" t="s">
        <v>80</v>
      </c>
      <c r="G11" s="132" t="s">
        <v>115</v>
      </c>
      <c r="H11" s="132" t="s">
        <v>116</v>
      </c>
      <c r="I11" s="94" t="s">
        <v>82</v>
      </c>
    </row>
    <row r="12" spans="2:9" s="43" customFormat="1" ht="19.5" customHeight="1" thickBot="1">
      <c r="B12" s="113"/>
      <c r="C12" s="113"/>
      <c r="D12" s="113"/>
      <c r="E12" s="113"/>
      <c r="F12" s="95"/>
      <c r="G12" s="133"/>
      <c r="H12" s="133"/>
      <c r="I12" s="95"/>
    </row>
    <row r="13" spans="2:9" s="43" customFormat="1" ht="19.5" customHeight="1" thickBot="1">
      <c r="B13" s="66">
        <v>1</v>
      </c>
      <c r="C13" s="115" t="s">
        <v>106</v>
      </c>
      <c r="D13" s="115"/>
      <c r="E13" s="67"/>
      <c r="F13" s="73"/>
      <c r="G13" s="73"/>
      <c r="H13" s="73"/>
      <c r="I13" s="74">
        <f>SUM(I14:I72)</f>
        <v>421768.19999999995</v>
      </c>
    </row>
    <row r="14" spans="2:9" s="43" customFormat="1" ht="25.5" customHeight="1" thickBot="1">
      <c r="B14" s="77"/>
      <c r="C14" s="112" t="s">
        <v>114</v>
      </c>
      <c r="D14" s="112"/>
      <c r="E14" s="78" t="s">
        <v>117</v>
      </c>
      <c r="F14" s="79">
        <v>24</v>
      </c>
      <c r="G14" s="79">
        <v>204.06</v>
      </c>
      <c r="H14" s="79">
        <v>67.45</v>
      </c>
      <c r="I14" s="80">
        <f>H14*F14</f>
        <v>1618.8000000000002</v>
      </c>
    </row>
    <row r="15" spans="2:11" s="43" customFormat="1" ht="25.5" customHeight="1" thickBot="1">
      <c r="B15" s="77"/>
      <c r="C15" s="128" t="s">
        <v>108</v>
      </c>
      <c r="D15" s="129"/>
      <c r="E15" s="78" t="s">
        <v>117</v>
      </c>
      <c r="F15" s="79">
        <v>220</v>
      </c>
      <c r="G15" s="79">
        <v>110.51</v>
      </c>
      <c r="H15" s="79">
        <v>29.37</v>
      </c>
      <c r="I15" s="80">
        <f aca="true" t="shared" si="0" ref="I15:I53">H15*F15</f>
        <v>6461.400000000001</v>
      </c>
      <c r="K15" s="43">
        <f>8*22*2</f>
        <v>352</v>
      </c>
    </row>
    <row r="16" spans="2:9" s="43" customFormat="1" ht="25.5" customHeight="1" thickBot="1">
      <c r="B16" s="77"/>
      <c r="C16" s="128" t="s">
        <v>110</v>
      </c>
      <c r="D16" s="129"/>
      <c r="E16" s="78" t="s">
        <v>117</v>
      </c>
      <c r="F16" s="79">
        <v>220</v>
      </c>
      <c r="G16" s="79">
        <v>176.01</v>
      </c>
      <c r="H16" s="79">
        <v>68.53</v>
      </c>
      <c r="I16" s="80">
        <f t="shared" si="0"/>
        <v>15076.6</v>
      </c>
    </row>
    <row r="17" spans="2:9" s="43" customFormat="1" ht="25.5" customHeight="1" thickBot="1">
      <c r="B17" s="77"/>
      <c r="C17" s="128" t="s">
        <v>111</v>
      </c>
      <c r="D17" s="129"/>
      <c r="E17" s="78" t="s">
        <v>117</v>
      </c>
      <c r="F17" s="79">
        <v>220</v>
      </c>
      <c r="G17" s="79">
        <v>4.09</v>
      </c>
      <c r="H17" s="79">
        <v>2.63</v>
      </c>
      <c r="I17" s="80">
        <f t="shared" si="0"/>
        <v>578.6</v>
      </c>
    </row>
    <row r="18" spans="2:9" s="43" customFormat="1" ht="25.5" customHeight="1" thickBot="1">
      <c r="B18" s="77"/>
      <c r="C18" s="128" t="s">
        <v>113</v>
      </c>
      <c r="D18" s="129"/>
      <c r="E18" s="78" t="s">
        <v>117</v>
      </c>
      <c r="F18" s="79">
        <v>220</v>
      </c>
      <c r="G18" s="79">
        <v>272.55</v>
      </c>
      <c r="H18" s="79">
        <v>50.94</v>
      </c>
      <c r="I18" s="80">
        <f t="shared" si="0"/>
        <v>11206.8</v>
      </c>
    </row>
    <row r="19" spans="2:9" s="43" customFormat="1" ht="25.5" customHeight="1" thickBot="1">
      <c r="B19" s="77"/>
      <c r="C19" s="128" t="s">
        <v>107</v>
      </c>
      <c r="D19" s="129"/>
      <c r="E19" s="78" t="s">
        <v>117</v>
      </c>
      <c r="F19" s="79">
        <v>220</v>
      </c>
      <c r="G19" s="79">
        <v>253.14</v>
      </c>
      <c r="H19" s="79">
        <v>95.26</v>
      </c>
      <c r="I19" s="80">
        <f t="shared" si="0"/>
        <v>20957.2</v>
      </c>
    </row>
    <row r="20" spans="2:9" s="43" customFormat="1" ht="25.5" customHeight="1" thickBot="1">
      <c r="B20" s="77"/>
      <c r="C20" s="128" t="s">
        <v>118</v>
      </c>
      <c r="D20" s="129"/>
      <c r="E20" s="78" t="s">
        <v>117</v>
      </c>
      <c r="F20" s="79">
        <v>110</v>
      </c>
      <c r="G20" s="79">
        <v>276.08</v>
      </c>
      <c r="H20" s="79">
        <v>117.9</v>
      </c>
      <c r="I20" s="80">
        <f t="shared" si="0"/>
        <v>12969</v>
      </c>
    </row>
    <row r="21" spans="2:9" s="43" customFormat="1" ht="25.5" customHeight="1" thickBot="1">
      <c r="B21" s="77"/>
      <c r="C21" s="128" t="s">
        <v>119</v>
      </c>
      <c r="D21" s="129"/>
      <c r="E21" s="78" t="s">
        <v>117</v>
      </c>
      <c r="F21" s="79">
        <v>110</v>
      </c>
      <c r="G21" s="79">
        <v>275.77</v>
      </c>
      <c r="H21" s="79">
        <v>61.14</v>
      </c>
      <c r="I21" s="80">
        <f t="shared" si="0"/>
        <v>6725.4</v>
      </c>
    </row>
    <row r="22" spans="2:9" s="43" customFormat="1" ht="25.5" customHeight="1" thickBot="1">
      <c r="B22" s="77"/>
      <c r="C22" s="128" t="s">
        <v>113</v>
      </c>
      <c r="D22" s="129"/>
      <c r="E22" s="78" t="s">
        <v>117</v>
      </c>
      <c r="F22" s="79">
        <v>110</v>
      </c>
      <c r="G22" s="79">
        <v>272.55</v>
      </c>
      <c r="H22" s="79">
        <v>6.81</v>
      </c>
      <c r="I22" s="80">
        <f t="shared" si="0"/>
        <v>749.0999999999999</v>
      </c>
    </row>
    <row r="23" spans="2:9" s="43" customFormat="1" ht="25.5" customHeight="1" thickBot="1">
      <c r="B23" s="77"/>
      <c r="C23" s="128" t="s">
        <v>107</v>
      </c>
      <c r="D23" s="129"/>
      <c r="E23" s="78" t="s">
        <v>117</v>
      </c>
      <c r="F23" s="79">
        <v>220</v>
      </c>
      <c r="G23" s="79">
        <v>253.14</v>
      </c>
      <c r="H23" s="79">
        <v>6.32</v>
      </c>
      <c r="I23" s="80">
        <f t="shared" si="0"/>
        <v>1390.4</v>
      </c>
    </row>
    <row r="24" spans="2:9" s="43" customFormat="1" ht="25.5" customHeight="1" thickBot="1">
      <c r="B24" s="77" t="s">
        <v>84</v>
      </c>
      <c r="C24" s="112" t="s">
        <v>108</v>
      </c>
      <c r="D24" s="112"/>
      <c r="E24" s="78" t="s">
        <v>117</v>
      </c>
      <c r="F24" s="79">
        <v>110</v>
      </c>
      <c r="G24" s="79">
        <v>110.51</v>
      </c>
      <c r="H24" s="79">
        <v>29.37</v>
      </c>
      <c r="I24" s="80">
        <f t="shared" si="0"/>
        <v>3230.7000000000003</v>
      </c>
    </row>
    <row r="25" spans="2:9" s="43" customFormat="1" ht="25.5" customHeight="1" thickBot="1">
      <c r="B25" s="77" t="s">
        <v>85</v>
      </c>
      <c r="C25" s="128" t="s">
        <v>110</v>
      </c>
      <c r="D25" s="129"/>
      <c r="E25" s="78" t="s">
        <v>117</v>
      </c>
      <c r="F25" s="79">
        <v>220</v>
      </c>
      <c r="G25" s="79">
        <v>176.01</v>
      </c>
      <c r="H25" s="79">
        <v>68.53</v>
      </c>
      <c r="I25" s="80">
        <f t="shared" si="0"/>
        <v>15076.6</v>
      </c>
    </row>
    <row r="26" spans="2:9" s="43" customFormat="1" ht="19.5" customHeight="1" thickBot="1">
      <c r="B26" s="77" t="s">
        <v>105</v>
      </c>
      <c r="C26" s="128" t="s">
        <v>111</v>
      </c>
      <c r="D26" s="129"/>
      <c r="E26" s="78" t="s">
        <v>117</v>
      </c>
      <c r="F26" s="79">
        <v>110</v>
      </c>
      <c r="G26" s="79">
        <v>4.09</v>
      </c>
      <c r="H26" s="79">
        <v>2.63</v>
      </c>
      <c r="I26" s="80">
        <f t="shared" si="0"/>
        <v>289.3</v>
      </c>
    </row>
    <row r="27" spans="2:9" s="43" customFormat="1" ht="19.5" customHeight="1" thickBot="1">
      <c r="B27" s="77" t="s">
        <v>86</v>
      </c>
      <c r="C27" s="130" t="s">
        <v>112</v>
      </c>
      <c r="D27" s="131" t="s">
        <v>16</v>
      </c>
      <c r="E27" s="78" t="s">
        <v>117</v>
      </c>
      <c r="F27" s="79">
        <v>110</v>
      </c>
      <c r="G27" s="79">
        <v>196.21</v>
      </c>
      <c r="H27" s="79">
        <v>72.61</v>
      </c>
      <c r="I27" s="80">
        <f t="shared" si="0"/>
        <v>7987.1</v>
      </c>
    </row>
    <row r="28" spans="2:9" s="43" customFormat="1" ht="19.5" customHeight="1" thickBot="1">
      <c r="B28" s="77" t="s">
        <v>100</v>
      </c>
      <c r="C28" s="130" t="s">
        <v>113</v>
      </c>
      <c r="D28" s="131" t="s">
        <v>17</v>
      </c>
      <c r="E28" s="78" t="s">
        <v>117</v>
      </c>
      <c r="F28" s="79">
        <v>110</v>
      </c>
      <c r="G28" s="79">
        <v>272.55</v>
      </c>
      <c r="H28" s="79">
        <v>50.94</v>
      </c>
      <c r="I28" s="80">
        <f t="shared" si="0"/>
        <v>5603.4</v>
      </c>
    </row>
    <row r="29" spans="2:9" s="43" customFormat="1" ht="19.5" customHeight="1" thickBot="1">
      <c r="B29" s="77" t="s">
        <v>101</v>
      </c>
      <c r="C29" s="112" t="s">
        <v>107</v>
      </c>
      <c r="D29" s="112"/>
      <c r="E29" s="78" t="s">
        <v>117</v>
      </c>
      <c r="F29" s="79">
        <v>110</v>
      </c>
      <c r="G29" s="79">
        <v>253.14</v>
      </c>
      <c r="H29" s="79">
        <v>95.26</v>
      </c>
      <c r="I29" s="80">
        <f t="shared" si="0"/>
        <v>10478.6</v>
      </c>
    </row>
    <row r="30" spans="2:9" s="43" customFormat="1" ht="19.5" customHeight="1" thickBot="1">
      <c r="B30" s="77" t="s">
        <v>109</v>
      </c>
      <c r="C30" s="114" t="s">
        <v>108</v>
      </c>
      <c r="D30" s="114"/>
      <c r="E30" s="78" t="s">
        <v>117</v>
      </c>
      <c r="F30" s="79">
        <v>110</v>
      </c>
      <c r="G30" s="79">
        <v>110.51</v>
      </c>
      <c r="H30" s="79">
        <v>67.49</v>
      </c>
      <c r="I30" s="80">
        <f t="shared" si="0"/>
        <v>7423.9</v>
      </c>
    </row>
    <row r="31" spans="2:9" s="43" customFormat="1" ht="19.5" customHeight="1" thickBot="1">
      <c r="B31" s="77"/>
      <c r="C31" s="114" t="s">
        <v>120</v>
      </c>
      <c r="D31" s="114"/>
      <c r="E31" s="78" t="s">
        <v>117</v>
      </c>
      <c r="F31" s="79">
        <v>55</v>
      </c>
      <c r="G31" s="79">
        <v>10.3</v>
      </c>
      <c r="H31" s="79">
        <v>8.11</v>
      </c>
      <c r="I31" s="80">
        <f t="shared" si="0"/>
        <v>446.04999999999995</v>
      </c>
    </row>
    <row r="32" spans="2:9" s="43" customFormat="1" ht="19.5" customHeight="1" thickBot="1">
      <c r="B32" s="77"/>
      <c r="C32" s="114" t="s">
        <v>121</v>
      </c>
      <c r="D32" s="114"/>
      <c r="E32" s="78" t="s">
        <v>117</v>
      </c>
      <c r="F32" s="79">
        <v>110</v>
      </c>
      <c r="G32" s="79">
        <v>45.98</v>
      </c>
      <c r="H32" s="79">
        <v>45.98</v>
      </c>
      <c r="I32" s="80">
        <f t="shared" si="0"/>
        <v>5057.799999999999</v>
      </c>
    </row>
    <row r="33" spans="2:9" s="43" customFormat="1" ht="19.5" customHeight="1" thickBot="1">
      <c r="B33" s="77"/>
      <c r="C33" s="114" t="s">
        <v>122</v>
      </c>
      <c r="D33" s="114"/>
      <c r="E33" s="78" t="s">
        <v>117</v>
      </c>
      <c r="F33" s="79">
        <v>110</v>
      </c>
      <c r="G33" s="79">
        <v>217.91</v>
      </c>
      <c r="H33" s="79">
        <v>217.91</v>
      </c>
      <c r="I33" s="80">
        <f t="shared" si="0"/>
        <v>23970.1</v>
      </c>
    </row>
    <row r="34" spans="2:9" s="43" customFormat="1" ht="19.5" customHeight="1" thickBot="1">
      <c r="B34" s="77"/>
      <c r="C34" s="114" t="s">
        <v>113</v>
      </c>
      <c r="D34" s="114"/>
      <c r="E34" s="78" t="s">
        <v>117</v>
      </c>
      <c r="F34" s="79">
        <v>110</v>
      </c>
      <c r="G34" s="79">
        <v>272.55</v>
      </c>
      <c r="H34" s="79">
        <v>13.62</v>
      </c>
      <c r="I34" s="80">
        <f t="shared" si="0"/>
        <v>1498.1999999999998</v>
      </c>
    </row>
    <row r="35" spans="2:9" s="43" customFormat="1" ht="19.5" customHeight="1" thickBot="1">
      <c r="B35" s="77"/>
      <c r="C35" s="114" t="s">
        <v>108</v>
      </c>
      <c r="D35" s="114"/>
      <c r="E35" s="78" t="s">
        <v>117</v>
      </c>
      <c r="F35" s="79">
        <v>110</v>
      </c>
      <c r="G35" s="79">
        <v>110.51</v>
      </c>
      <c r="H35" s="79">
        <v>67.49</v>
      </c>
      <c r="I35" s="80">
        <f t="shared" si="0"/>
        <v>7423.9</v>
      </c>
    </row>
    <row r="36" spans="2:9" s="43" customFormat="1" ht="19.5" customHeight="1" thickBot="1">
      <c r="B36" s="77"/>
      <c r="C36" s="114" t="s">
        <v>120</v>
      </c>
      <c r="D36" s="114"/>
      <c r="E36" s="78" t="s">
        <v>117</v>
      </c>
      <c r="F36" s="79">
        <v>55</v>
      </c>
      <c r="G36" s="79">
        <v>10.3</v>
      </c>
      <c r="H36" s="79">
        <v>8.11</v>
      </c>
      <c r="I36" s="80">
        <f t="shared" si="0"/>
        <v>446.04999999999995</v>
      </c>
    </row>
    <row r="37" spans="2:9" s="43" customFormat="1" ht="19.5" customHeight="1" thickBot="1">
      <c r="B37" s="77"/>
      <c r="C37" s="114" t="s">
        <v>121</v>
      </c>
      <c r="D37" s="114"/>
      <c r="E37" s="78" t="s">
        <v>117</v>
      </c>
      <c r="F37" s="79">
        <v>110</v>
      </c>
      <c r="G37" s="79">
        <v>45.98</v>
      </c>
      <c r="H37" s="79">
        <v>45.98</v>
      </c>
      <c r="I37" s="80">
        <f t="shared" si="0"/>
        <v>5057.799999999999</v>
      </c>
    </row>
    <row r="38" spans="2:9" s="43" customFormat="1" ht="19.5" customHeight="1" thickBot="1">
      <c r="B38" s="77"/>
      <c r="C38" s="114" t="s">
        <v>122</v>
      </c>
      <c r="D38" s="114"/>
      <c r="E38" s="78" t="s">
        <v>117</v>
      </c>
      <c r="F38" s="79">
        <v>330</v>
      </c>
      <c r="G38" s="79">
        <v>217.91</v>
      </c>
      <c r="H38" s="79">
        <v>217.91</v>
      </c>
      <c r="I38" s="80">
        <f t="shared" si="0"/>
        <v>71910.3</v>
      </c>
    </row>
    <row r="39" spans="2:9" s="43" customFormat="1" ht="19.5" customHeight="1" thickBot="1">
      <c r="B39" s="77"/>
      <c r="C39" s="114" t="s">
        <v>119</v>
      </c>
      <c r="D39" s="114"/>
      <c r="E39" s="78" t="s">
        <v>117</v>
      </c>
      <c r="F39" s="79">
        <v>110</v>
      </c>
      <c r="G39" s="79">
        <v>275.77</v>
      </c>
      <c r="H39" s="79">
        <v>275.77</v>
      </c>
      <c r="I39" s="80">
        <f t="shared" si="0"/>
        <v>30334.699999999997</v>
      </c>
    </row>
    <row r="40" spans="2:9" s="43" customFormat="1" ht="19.5" customHeight="1" thickBot="1">
      <c r="B40" s="77"/>
      <c r="C40" s="114" t="s">
        <v>108</v>
      </c>
      <c r="D40" s="114"/>
      <c r="E40" s="78" t="s">
        <v>117</v>
      </c>
      <c r="F40" s="79">
        <v>110</v>
      </c>
      <c r="G40" s="79">
        <v>110.51</v>
      </c>
      <c r="H40" s="79">
        <v>36.66</v>
      </c>
      <c r="I40" s="80">
        <f t="shared" si="0"/>
        <v>4032.5999999999995</v>
      </c>
    </row>
    <row r="41" spans="2:9" s="43" customFormat="1" ht="19.5" customHeight="1" thickBot="1">
      <c r="B41" s="77"/>
      <c r="C41" s="114" t="s">
        <v>123</v>
      </c>
      <c r="D41" s="114"/>
      <c r="E41" s="78" t="s">
        <v>117</v>
      </c>
      <c r="F41" s="79">
        <v>220</v>
      </c>
      <c r="G41" s="79">
        <v>211.3</v>
      </c>
      <c r="H41" s="79">
        <v>21.13</v>
      </c>
      <c r="I41" s="80">
        <f t="shared" si="0"/>
        <v>4648.599999999999</v>
      </c>
    </row>
    <row r="42" spans="2:9" s="43" customFormat="1" ht="19.5" customHeight="1" thickBot="1">
      <c r="B42" s="77"/>
      <c r="C42" s="114" t="s">
        <v>124</v>
      </c>
      <c r="D42" s="114"/>
      <c r="E42" s="78" t="s">
        <v>117</v>
      </c>
      <c r="F42" s="79">
        <v>110</v>
      </c>
      <c r="G42" s="79">
        <v>211.95</v>
      </c>
      <c r="H42" s="79">
        <v>133.69</v>
      </c>
      <c r="I42" s="80">
        <f t="shared" si="0"/>
        <v>14705.9</v>
      </c>
    </row>
    <row r="43" spans="2:9" s="43" customFormat="1" ht="19.5" customHeight="1" thickBot="1">
      <c r="B43" s="77"/>
      <c r="C43" s="114" t="s">
        <v>120</v>
      </c>
      <c r="D43" s="114"/>
      <c r="E43" s="78" t="s">
        <v>117</v>
      </c>
      <c r="F43" s="79">
        <v>55</v>
      </c>
      <c r="G43" s="79">
        <v>10.3</v>
      </c>
      <c r="H43" s="79">
        <v>6.54</v>
      </c>
      <c r="I43" s="80">
        <f t="shared" si="0"/>
        <v>359.7</v>
      </c>
    </row>
    <row r="44" spans="2:9" s="43" customFormat="1" ht="19.5" customHeight="1" thickBot="1">
      <c r="B44" s="77"/>
      <c r="C44" s="114" t="s">
        <v>125</v>
      </c>
      <c r="D44" s="114"/>
      <c r="E44" s="78" t="s">
        <v>117</v>
      </c>
      <c r="F44" s="79">
        <v>220</v>
      </c>
      <c r="G44" s="79">
        <v>12.25</v>
      </c>
      <c r="H44" s="79">
        <v>12.25</v>
      </c>
      <c r="I44" s="80">
        <f t="shared" si="0"/>
        <v>2695</v>
      </c>
    </row>
    <row r="45" spans="2:9" s="43" customFormat="1" ht="19.5" customHeight="1" thickBot="1">
      <c r="B45" s="77"/>
      <c r="C45" s="114" t="s">
        <v>121</v>
      </c>
      <c r="D45" s="114"/>
      <c r="E45" s="78" t="s">
        <v>117</v>
      </c>
      <c r="F45" s="79">
        <v>110</v>
      </c>
      <c r="G45" s="79">
        <v>45.98</v>
      </c>
      <c r="H45" s="79">
        <v>45.98</v>
      </c>
      <c r="I45" s="80">
        <f t="shared" si="0"/>
        <v>5057.799999999999</v>
      </c>
    </row>
    <row r="46" spans="2:9" s="43" customFormat="1" ht="19.5" customHeight="1" thickBot="1">
      <c r="B46" s="77"/>
      <c r="C46" s="114" t="s">
        <v>122</v>
      </c>
      <c r="D46" s="114"/>
      <c r="E46" s="78" t="s">
        <v>117</v>
      </c>
      <c r="F46" s="79">
        <v>110</v>
      </c>
      <c r="G46" s="79">
        <v>217.91</v>
      </c>
      <c r="H46" s="79">
        <v>188.99</v>
      </c>
      <c r="I46" s="80">
        <f t="shared" si="0"/>
        <v>20788.9</v>
      </c>
    </row>
    <row r="47" spans="2:9" s="43" customFormat="1" ht="19.5" customHeight="1" thickBot="1">
      <c r="B47" s="77"/>
      <c r="C47" s="114" t="s">
        <v>119</v>
      </c>
      <c r="D47" s="114"/>
      <c r="E47" s="78" t="s">
        <v>117</v>
      </c>
      <c r="F47" s="79">
        <v>110</v>
      </c>
      <c r="G47" s="79">
        <v>275.77</v>
      </c>
      <c r="H47" s="79">
        <v>275.77</v>
      </c>
      <c r="I47" s="80">
        <f t="shared" si="0"/>
        <v>30334.699999999997</v>
      </c>
    </row>
    <row r="48" spans="2:9" s="43" customFormat="1" ht="19.5" customHeight="1" thickBot="1">
      <c r="B48" s="77"/>
      <c r="C48" s="114" t="s">
        <v>123</v>
      </c>
      <c r="D48" s="114"/>
      <c r="E48" s="78" t="s">
        <v>117</v>
      </c>
      <c r="F48" s="79">
        <v>110</v>
      </c>
      <c r="G48" s="79">
        <v>211.3</v>
      </c>
      <c r="H48" s="79">
        <v>21.13</v>
      </c>
      <c r="I48" s="80">
        <f t="shared" si="0"/>
        <v>2324.2999999999997</v>
      </c>
    </row>
    <row r="49" spans="2:9" s="43" customFormat="1" ht="19.5" customHeight="1" thickBot="1">
      <c r="B49" s="77"/>
      <c r="C49" s="114" t="s">
        <v>124</v>
      </c>
      <c r="D49" s="114"/>
      <c r="E49" s="78" t="s">
        <v>117</v>
      </c>
      <c r="F49" s="79">
        <v>110</v>
      </c>
      <c r="G49" s="79">
        <v>211.95</v>
      </c>
      <c r="H49" s="79">
        <v>119.46</v>
      </c>
      <c r="I49" s="80">
        <f t="shared" si="0"/>
        <v>13140.599999999999</v>
      </c>
    </row>
    <row r="50" spans="2:9" s="43" customFormat="1" ht="19.5" customHeight="1" thickBot="1">
      <c r="B50" s="77"/>
      <c r="C50" s="114" t="s">
        <v>125</v>
      </c>
      <c r="D50" s="114"/>
      <c r="E50" s="78" t="s">
        <v>117</v>
      </c>
      <c r="F50" s="79">
        <v>220</v>
      </c>
      <c r="G50" s="79">
        <v>12.25</v>
      </c>
      <c r="H50" s="79">
        <v>12.25</v>
      </c>
      <c r="I50" s="80">
        <f t="shared" si="0"/>
        <v>2695</v>
      </c>
    </row>
    <row r="51" spans="2:9" s="43" customFormat="1" ht="19.5" customHeight="1" thickBot="1">
      <c r="B51" s="77"/>
      <c r="C51" s="114" t="s">
        <v>121</v>
      </c>
      <c r="D51" s="114"/>
      <c r="E51" s="78" t="s">
        <v>117</v>
      </c>
      <c r="F51" s="79">
        <v>110</v>
      </c>
      <c r="G51" s="79">
        <v>45.98</v>
      </c>
      <c r="H51" s="79">
        <v>45.98</v>
      </c>
      <c r="I51" s="80">
        <f t="shared" si="0"/>
        <v>5057.799999999999</v>
      </c>
    </row>
    <row r="52" spans="2:9" s="43" customFormat="1" ht="19.5" customHeight="1" thickBot="1">
      <c r="B52" s="77"/>
      <c r="C52" s="114" t="s">
        <v>122</v>
      </c>
      <c r="D52" s="114"/>
      <c r="E52" s="78" t="s">
        <v>117</v>
      </c>
      <c r="F52" s="79">
        <v>110</v>
      </c>
      <c r="G52" s="79">
        <v>217.91</v>
      </c>
      <c r="H52" s="79">
        <v>105.68</v>
      </c>
      <c r="I52" s="80">
        <f t="shared" si="0"/>
        <v>11624.800000000001</v>
      </c>
    </row>
    <row r="53" spans="2:9" s="43" customFormat="1" ht="19.5" customHeight="1" thickBot="1">
      <c r="B53" s="77"/>
      <c r="C53" s="114" t="s">
        <v>119</v>
      </c>
      <c r="D53" s="114"/>
      <c r="E53" s="78" t="s">
        <v>117</v>
      </c>
      <c r="F53" s="79">
        <v>110</v>
      </c>
      <c r="G53" s="79">
        <v>275.77</v>
      </c>
      <c r="H53" s="79">
        <v>275.77</v>
      </c>
      <c r="I53" s="80">
        <f t="shared" si="0"/>
        <v>30334.699999999997</v>
      </c>
    </row>
    <row r="54" spans="2:9" s="43" customFormat="1" ht="19.5" customHeight="1" thickBot="1">
      <c r="B54" s="77"/>
      <c r="C54" s="114"/>
      <c r="D54" s="114"/>
      <c r="E54" s="78"/>
      <c r="F54" s="79"/>
      <c r="G54" s="79"/>
      <c r="H54" s="79"/>
      <c r="I54" s="80"/>
    </row>
    <row r="55" spans="2:9" s="43" customFormat="1" ht="19.5" customHeight="1" thickBot="1">
      <c r="B55" s="77"/>
      <c r="C55" s="114"/>
      <c r="D55" s="114"/>
      <c r="E55" s="78"/>
      <c r="F55" s="79"/>
      <c r="G55" s="79"/>
      <c r="H55" s="79"/>
      <c r="I55" s="80"/>
    </row>
    <row r="56" spans="2:9" s="43" customFormat="1" ht="19.5" customHeight="1" thickBot="1">
      <c r="B56" s="77"/>
      <c r="C56" s="114"/>
      <c r="D56" s="114"/>
      <c r="E56" s="78"/>
      <c r="F56" s="79"/>
      <c r="G56" s="79"/>
      <c r="H56" s="79"/>
      <c r="I56" s="80"/>
    </row>
    <row r="57" spans="2:9" s="43" customFormat="1" ht="19.5" customHeight="1" thickBot="1">
      <c r="B57" s="77"/>
      <c r="C57" s="114"/>
      <c r="D57" s="114"/>
      <c r="E57" s="78"/>
      <c r="F57" s="79"/>
      <c r="G57" s="79"/>
      <c r="H57" s="79"/>
      <c r="I57" s="80"/>
    </row>
    <row r="58" spans="2:9" s="43" customFormat="1" ht="19.5" customHeight="1" thickBot="1">
      <c r="B58" s="77"/>
      <c r="C58" s="114"/>
      <c r="D58" s="114"/>
      <c r="E58" s="78"/>
      <c r="F58" s="79"/>
      <c r="G58" s="79"/>
      <c r="H58" s="79"/>
      <c r="I58" s="80"/>
    </row>
    <row r="59" spans="2:9" s="43" customFormat="1" ht="19.5" customHeight="1" thickBot="1">
      <c r="B59" s="77"/>
      <c r="C59" s="114"/>
      <c r="D59" s="114"/>
      <c r="E59" s="78"/>
      <c r="F59" s="79"/>
      <c r="G59" s="79"/>
      <c r="H59" s="79"/>
      <c r="I59" s="80"/>
    </row>
    <row r="60" spans="2:9" s="43" customFormat="1" ht="19.5" customHeight="1" thickBot="1">
      <c r="B60" s="77"/>
      <c r="C60" s="114"/>
      <c r="D60" s="114"/>
      <c r="E60" s="78"/>
      <c r="F60" s="79"/>
      <c r="G60" s="79"/>
      <c r="H60" s="79"/>
      <c r="I60" s="80"/>
    </row>
    <row r="61" spans="2:9" s="43" customFormat="1" ht="19.5" customHeight="1" thickBot="1">
      <c r="B61" s="77"/>
      <c r="C61" s="114"/>
      <c r="D61" s="114"/>
      <c r="E61" s="78"/>
      <c r="F61" s="79"/>
      <c r="G61" s="79"/>
      <c r="H61" s="79"/>
      <c r="I61" s="80"/>
    </row>
    <row r="62" spans="2:9" s="43" customFormat="1" ht="19.5" customHeight="1" thickBot="1">
      <c r="B62" s="77"/>
      <c r="C62" s="114"/>
      <c r="D62" s="114"/>
      <c r="E62" s="78"/>
      <c r="F62" s="79"/>
      <c r="G62" s="79"/>
      <c r="H62" s="79"/>
      <c r="I62" s="80"/>
    </row>
    <row r="63" spans="2:9" s="43" customFormat="1" ht="19.5" customHeight="1" thickBot="1">
      <c r="B63" s="77"/>
      <c r="C63" s="114"/>
      <c r="D63" s="114"/>
      <c r="E63" s="78"/>
      <c r="F63" s="79"/>
      <c r="G63" s="79"/>
      <c r="H63" s="79"/>
      <c r="I63" s="80"/>
    </row>
    <row r="64" spans="2:9" s="43" customFormat="1" ht="19.5" customHeight="1" thickBot="1">
      <c r="B64" s="77"/>
      <c r="C64" s="114"/>
      <c r="D64" s="114"/>
      <c r="E64" s="78"/>
      <c r="F64" s="79"/>
      <c r="G64" s="79"/>
      <c r="H64" s="79"/>
      <c r="I64" s="80"/>
    </row>
    <row r="65" spans="2:9" s="43" customFormat="1" ht="19.5" customHeight="1" thickBot="1">
      <c r="B65" s="77"/>
      <c r="C65" s="114"/>
      <c r="D65" s="114"/>
      <c r="E65" s="78"/>
      <c r="F65" s="79"/>
      <c r="G65" s="79"/>
      <c r="H65" s="79"/>
      <c r="I65" s="80"/>
    </row>
    <row r="66" spans="2:9" s="43" customFormat="1" ht="19.5" customHeight="1" thickBot="1">
      <c r="B66" s="77"/>
      <c r="C66" s="114"/>
      <c r="D66" s="114"/>
      <c r="E66" s="78"/>
      <c r="F66" s="79"/>
      <c r="G66" s="79"/>
      <c r="H66" s="79"/>
      <c r="I66" s="80"/>
    </row>
    <row r="67" spans="2:9" s="43" customFormat="1" ht="19.5" customHeight="1" thickBot="1">
      <c r="B67" s="77"/>
      <c r="C67" s="114"/>
      <c r="D67" s="114"/>
      <c r="E67" s="78"/>
      <c r="F67" s="79"/>
      <c r="G67" s="79"/>
      <c r="H67" s="79"/>
      <c r="I67" s="80"/>
    </row>
    <row r="68" spans="2:9" s="43" customFormat="1" ht="19.5" customHeight="1" thickBot="1">
      <c r="B68" s="77"/>
      <c r="C68" s="114"/>
      <c r="D68" s="114"/>
      <c r="E68" s="78"/>
      <c r="F68" s="79"/>
      <c r="G68" s="79"/>
      <c r="H68" s="79"/>
      <c r="I68" s="80"/>
    </row>
    <row r="69" spans="2:9" s="43" customFormat="1" ht="19.5" customHeight="1" thickBot="1">
      <c r="B69" s="77"/>
      <c r="C69" s="114"/>
      <c r="D69" s="114"/>
      <c r="E69" s="78"/>
      <c r="F69" s="79"/>
      <c r="G69" s="79"/>
      <c r="H69" s="79"/>
      <c r="I69" s="80"/>
    </row>
    <row r="70" spans="2:9" s="43" customFormat="1" ht="19.5" customHeight="1" thickBot="1">
      <c r="B70" s="77"/>
      <c r="C70" s="114"/>
      <c r="D70" s="114"/>
      <c r="E70" s="78"/>
      <c r="F70" s="79"/>
      <c r="G70" s="79"/>
      <c r="H70" s="79"/>
      <c r="I70" s="80"/>
    </row>
    <row r="71" spans="2:9" s="43" customFormat="1" ht="19.5" customHeight="1" thickBot="1">
      <c r="B71" s="77"/>
      <c r="C71" s="114"/>
      <c r="D71" s="114"/>
      <c r="E71" s="78"/>
      <c r="F71" s="79"/>
      <c r="G71" s="79"/>
      <c r="H71" s="79"/>
      <c r="I71" s="80"/>
    </row>
    <row r="72" spans="2:9" s="43" customFormat="1" ht="19.5" customHeight="1" thickBot="1">
      <c r="B72" s="77"/>
      <c r="C72" s="114"/>
      <c r="D72" s="114"/>
      <c r="E72" s="78"/>
      <c r="F72" s="79"/>
      <c r="G72" s="79"/>
      <c r="H72" s="79"/>
      <c r="I72" s="80"/>
    </row>
    <row r="73" spans="2:9" s="43" customFormat="1" ht="19.5" customHeight="1">
      <c r="B73" s="116" t="s">
        <v>104</v>
      </c>
      <c r="C73" s="117"/>
      <c r="D73" s="117"/>
      <c r="E73" s="118"/>
      <c r="F73" s="122">
        <f>(I13)*1.14</f>
        <v>480815.7479999999</v>
      </c>
      <c r="G73" s="123"/>
      <c r="H73" s="123"/>
      <c r="I73" s="124"/>
    </row>
    <row r="74" spans="2:9" s="43" customFormat="1" ht="19.5" customHeight="1" thickBot="1">
      <c r="B74" s="119"/>
      <c r="C74" s="120"/>
      <c r="D74" s="120"/>
      <c r="E74" s="121"/>
      <c r="F74" s="125"/>
      <c r="G74" s="126"/>
      <c r="H74" s="126"/>
      <c r="I74" s="127"/>
    </row>
    <row r="75" spans="2:9" s="43" customFormat="1" ht="19.5" customHeight="1">
      <c r="B75" s="44"/>
      <c r="C75" s="45"/>
      <c r="D75" s="45"/>
      <c r="F75" s="46"/>
      <c r="G75" s="46"/>
      <c r="H75" s="47"/>
      <c r="I75" s="47"/>
    </row>
    <row r="76" spans="2:9" s="43" customFormat="1" ht="19.5" customHeight="1">
      <c r="B76" s="44"/>
      <c r="C76" s="45"/>
      <c r="D76" s="45"/>
      <c r="F76" s="46"/>
      <c r="G76" s="46"/>
      <c r="H76" s="47"/>
      <c r="I76" s="47"/>
    </row>
    <row r="77" spans="2:9" s="43" customFormat="1" ht="19.5" customHeight="1">
      <c r="B77" s="44"/>
      <c r="C77" s="45"/>
      <c r="D77" s="45"/>
      <c r="F77" s="46"/>
      <c r="G77" s="46"/>
      <c r="H77" s="47"/>
      <c r="I77" s="47"/>
    </row>
    <row r="78" spans="2:9" s="43" customFormat="1" ht="19.5" customHeight="1">
      <c r="B78" s="44"/>
      <c r="C78" s="45"/>
      <c r="D78" s="45"/>
      <c r="F78" s="46"/>
      <c r="G78" s="46"/>
      <c r="H78" s="47"/>
      <c r="I78" s="47"/>
    </row>
    <row r="79" spans="2:9" s="43" customFormat="1" ht="19.5" customHeight="1">
      <c r="B79" s="44"/>
      <c r="C79" s="45"/>
      <c r="D79" s="45"/>
      <c r="F79" s="46"/>
      <c r="G79" s="46"/>
      <c r="H79" s="47"/>
      <c r="I79" s="47"/>
    </row>
    <row r="80" spans="2:9" s="43" customFormat="1" ht="19.5" customHeight="1">
      <c r="B80" s="44"/>
      <c r="C80" s="45"/>
      <c r="D80" s="45"/>
      <c r="F80" s="46"/>
      <c r="G80" s="46"/>
      <c r="H80" s="47"/>
      <c r="I80" s="47"/>
    </row>
    <row r="81" spans="2:9" s="43" customFormat="1" ht="19.5" customHeight="1">
      <c r="B81" s="44"/>
      <c r="C81" s="45"/>
      <c r="D81" s="45"/>
      <c r="F81" s="46"/>
      <c r="G81" s="46"/>
      <c r="H81" s="47"/>
      <c r="I81" s="47"/>
    </row>
    <row r="82" spans="2:9" s="43" customFormat="1" ht="19.5" customHeight="1">
      <c r="B82" s="44"/>
      <c r="C82" s="45"/>
      <c r="D82" s="45"/>
      <c r="F82" s="46"/>
      <c r="G82" s="46"/>
      <c r="H82" s="47"/>
      <c r="I82" s="47"/>
    </row>
    <row r="83" spans="2:9" s="43" customFormat="1" ht="19.5" customHeight="1">
      <c r="B83" s="44"/>
      <c r="C83" s="45"/>
      <c r="D83" s="45"/>
      <c r="F83" s="46"/>
      <c r="G83" s="46"/>
      <c r="H83" s="47"/>
      <c r="I83" s="47"/>
    </row>
    <row r="84" spans="2:9" s="43" customFormat="1" ht="19.5" customHeight="1">
      <c r="B84" s="44"/>
      <c r="C84" s="45"/>
      <c r="D84" s="45"/>
      <c r="F84" s="46"/>
      <c r="G84" s="46"/>
      <c r="H84" s="47"/>
      <c r="I84" s="47"/>
    </row>
    <row r="85" spans="2:9" s="43" customFormat="1" ht="19.5" customHeight="1">
      <c r="B85" s="44"/>
      <c r="C85" s="45"/>
      <c r="D85" s="45"/>
      <c r="F85" s="46"/>
      <c r="G85" s="46"/>
      <c r="H85" s="47"/>
      <c r="I85" s="47"/>
    </row>
    <row r="86" spans="2:9" s="43" customFormat="1" ht="19.5" customHeight="1">
      <c r="B86" s="44"/>
      <c r="C86" s="45"/>
      <c r="D86" s="45"/>
      <c r="F86" s="46"/>
      <c r="G86" s="46"/>
      <c r="H86" s="47"/>
      <c r="I86" s="47"/>
    </row>
    <row r="87" spans="2:9" s="43" customFormat="1" ht="19.5" customHeight="1">
      <c r="B87" s="44"/>
      <c r="C87" s="45"/>
      <c r="D87" s="45"/>
      <c r="F87" s="46"/>
      <c r="G87" s="46"/>
      <c r="H87" s="47"/>
      <c r="I87" s="47"/>
    </row>
    <row r="88" spans="2:9" s="43" customFormat="1" ht="19.5" customHeight="1">
      <c r="B88" s="44"/>
      <c r="C88" s="45"/>
      <c r="D88" s="45"/>
      <c r="F88" s="46"/>
      <c r="G88" s="46"/>
      <c r="H88" s="47"/>
      <c r="I88" s="47"/>
    </row>
    <row r="89" spans="2:9" s="43" customFormat="1" ht="19.5" customHeight="1">
      <c r="B89" s="44"/>
      <c r="C89" s="45"/>
      <c r="D89" s="45"/>
      <c r="F89" s="46"/>
      <c r="G89" s="46"/>
      <c r="H89" s="47"/>
      <c r="I89" s="47"/>
    </row>
    <row r="90" spans="2:9" s="43" customFormat="1" ht="19.5" customHeight="1">
      <c r="B90" s="44"/>
      <c r="C90" s="45"/>
      <c r="D90" s="45"/>
      <c r="F90" s="46"/>
      <c r="G90" s="46"/>
      <c r="H90" s="47"/>
      <c r="I90" s="47"/>
    </row>
    <row r="91" spans="2:9" s="43" customFormat="1" ht="19.5" customHeight="1">
      <c r="B91" s="44"/>
      <c r="C91" s="45"/>
      <c r="D91" s="45"/>
      <c r="F91" s="46"/>
      <c r="G91" s="46"/>
      <c r="H91" s="47"/>
      <c r="I91" s="47"/>
    </row>
    <row r="92" spans="2:9" s="43" customFormat="1" ht="19.5" customHeight="1">
      <c r="B92" s="44"/>
      <c r="C92" s="45"/>
      <c r="D92" s="45"/>
      <c r="F92" s="46"/>
      <c r="G92" s="46"/>
      <c r="H92" s="47"/>
      <c r="I92" s="47"/>
    </row>
    <row r="93" spans="2:9" s="43" customFormat="1" ht="19.5" customHeight="1">
      <c r="B93" s="44"/>
      <c r="C93" s="45"/>
      <c r="D93" s="45"/>
      <c r="F93" s="46"/>
      <c r="G93" s="46"/>
      <c r="H93" s="47"/>
      <c r="I93" s="47"/>
    </row>
    <row r="94" spans="2:9" s="43" customFormat="1" ht="19.5" customHeight="1">
      <c r="B94" s="44"/>
      <c r="C94" s="45"/>
      <c r="D94" s="45"/>
      <c r="F94" s="46"/>
      <c r="G94" s="46"/>
      <c r="H94" s="47"/>
      <c r="I94" s="47"/>
    </row>
    <row r="95" spans="2:9" s="43" customFormat="1" ht="19.5" customHeight="1">
      <c r="B95" s="44"/>
      <c r="C95" s="45"/>
      <c r="D95" s="45"/>
      <c r="F95" s="46"/>
      <c r="G95" s="46"/>
      <c r="H95" s="47"/>
      <c r="I95" s="47"/>
    </row>
    <row r="96" spans="2:9" s="43" customFormat="1" ht="19.5" customHeight="1">
      <c r="B96" s="44"/>
      <c r="C96" s="45"/>
      <c r="D96" s="45"/>
      <c r="F96" s="46"/>
      <c r="G96" s="46"/>
      <c r="H96" s="47"/>
      <c r="I96" s="47"/>
    </row>
    <row r="97" spans="2:9" s="43" customFormat="1" ht="19.5" customHeight="1">
      <c r="B97" s="44"/>
      <c r="C97" s="45"/>
      <c r="D97" s="45"/>
      <c r="F97" s="46"/>
      <c r="G97" s="46"/>
      <c r="H97" s="47"/>
      <c r="I97" s="47"/>
    </row>
    <row r="98" spans="2:9" s="43" customFormat="1" ht="19.5" customHeight="1">
      <c r="B98" s="44"/>
      <c r="C98" s="45"/>
      <c r="D98" s="45"/>
      <c r="F98" s="46"/>
      <c r="G98" s="46"/>
      <c r="H98" s="47"/>
      <c r="I98" s="47"/>
    </row>
    <row r="99" spans="2:9" s="43" customFormat="1" ht="19.5" customHeight="1">
      <c r="B99" s="44"/>
      <c r="C99" s="45"/>
      <c r="D99" s="45"/>
      <c r="F99" s="46"/>
      <c r="G99" s="46"/>
      <c r="H99" s="47"/>
      <c r="I99" s="47"/>
    </row>
    <row r="100" spans="2:9" s="43" customFormat="1" ht="19.5" customHeight="1">
      <c r="B100" s="44"/>
      <c r="C100" s="45"/>
      <c r="D100" s="45"/>
      <c r="F100" s="46"/>
      <c r="G100" s="46"/>
      <c r="H100" s="47"/>
      <c r="I100" s="47"/>
    </row>
    <row r="101" spans="2:9" s="43" customFormat="1" ht="19.5" customHeight="1">
      <c r="B101" s="44"/>
      <c r="C101" s="45"/>
      <c r="D101" s="45"/>
      <c r="F101" s="46"/>
      <c r="G101" s="46"/>
      <c r="H101" s="47"/>
      <c r="I101" s="47"/>
    </row>
    <row r="102" spans="2:9" s="43" customFormat="1" ht="19.5" customHeight="1">
      <c r="B102" s="44"/>
      <c r="C102" s="45"/>
      <c r="D102" s="45"/>
      <c r="F102" s="46"/>
      <c r="G102" s="46"/>
      <c r="H102" s="47"/>
      <c r="I102" s="47"/>
    </row>
    <row r="103" spans="2:9" s="43" customFormat="1" ht="19.5" customHeight="1">
      <c r="B103" s="44"/>
      <c r="C103" s="45"/>
      <c r="D103" s="45"/>
      <c r="F103" s="46"/>
      <c r="G103" s="46"/>
      <c r="H103" s="47"/>
      <c r="I103" s="47"/>
    </row>
    <row r="104" spans="2:9" s="43" customFormat="1" ht="19.5" customHeight="1">
      <c r="B104" s="44"/>
      <c r="C104" s="45"/>
      <c r="D104" s="45"/>
      <c r="F104" s="46"/>
      <c r="G104" s="46"/>
      <c r="H104" s="47"/>
      <c r="I104" s="47"/>
    </row>
    <row r="105" spans="2:9" s="43" customFormat="1" ht="19.5" customHeight="1">
      <c r="B105" s="44"/>
      <c r="C105" s="45"/>
      <c r="D105" s="45"/>
      <c r="F105" s="46"/>
      <c r="G105" s="46"/>
      <c r="H105" s="47"/>
      <c r="I105" s="47"/>
    </row>
    <row r="106" spans="2:9" s="43" customFormat="1" ht="19.5" customHeight="1">
      <c r="B106" s="44"/>
      <c r="C106" s="45"/>
      <c r="D106" s="45"/>
      <c r="F106" s="46"/>
      <c r="G106" s="46"/>
      <c r="H106" s="47"/>
      <c r="I106" s="47"/>
    </row>
    <row r="107" spans="2:9" s="43" customFormat="1" ht="19.5" customHeight="1">
      <c r="B107" s="44"/>
      <c r="C107" s="45"/>
      <c r="D107" s="45"/>
      <c r="F107" s="46"/>
      <c r="G107" s="46"/>
      <c r="H107" s="47"/>
      <c r="I107" s="47"/>
    </row>
    <row r="108" spans="2:9" s="43" customFormat="1" ht="19.5" customHeight="1">
      <c r="B108" s="44"/>
      <c r="C108" s="45"/>
      <c r="D108" s="45"/>
      <c r="F108" s="46"/>
      <c r="G108" s="46"/>
      <c r="H108" s="47"/>
      <c r="I108" s="47"/>
    </row>
    <row r="109" spans="2:9" s="43" customFormat="1" ht="19.5" customHeight="1">
      <c r="B109" s="44"/>
      <c r="C109" s="45"/>
      <c r="D109" s="45"/>
      <c r="F109" s="46"/>
      <c r="G109" s="46"/>
      <c r="H109" s="47"/>
      <c r="I109" s="47"/>
    </row>
    <row r="110" spans="2:9" s="43" customFormat="1" ht="19.5" customHeight="1">
      <c r="B110" s="44"/>
      <c r="C110" s="45"/>
      <c r="D110" s="45"/>
      <c r="F110" s="46"/>
      <c r="G110" s="46"/>
      <c r="H110" s="47"/>
      <c r="I110" s="47"/>
    </row>
    <row r="111" spans="2:9" s="43" customFormat="1" ht="19.5" customHeight="1">
      <c r="B111" s="44"/>
      <c r="C111" s="45"/>
      <c r="D111" s="45"/>
      <c r="F111" s="46"/>
      <c r="G111" s="46"/>
      <c r="H111" s="47"/>
      <c r="I111" s="47"/>
    </row>
    <row r="112" spans="2:9" s="43" customFormat="1" ht="19.5" customHeight="1">
      <c r="B112" s="44"/>
      <c r="C112" s="45"/>
      <c r="D112" s="45"/>
      <c r="F112" s="46"/>
      <c r="G112" s="46"/>
      <c r="H112" s="47"/>
      <c r="I112" s="47"/>
    </row>
    <row r="113" spans="2:9" s="43" customFormat="1" ht="19.5" customHeight="1">
      <c r="B113" s="44"/>
      <c r="C113" s="45"/>
      <c r="D113" s="45"/>
      <c r="F113" s="46"/>
      <c r="G113" s="46"/>
      <c r="H113" s="47"/>
      <c r="I113" s="47"/>
    </row>
    <row r="114" spans="2:9" s="43" customFormat="1" ht="19.5" customHeight="1">
      <c r="B114" s="44"/>
      <c r="C114" s="45"/>
      <c r="D114" s="45"/>
      <c r="F114" s="46"/>
      <c r="G114" s="46"/>
      <c r="H114" s="47"/>
      <c r="I114" s="47"/>
    </row>
    <row r="115" spans="2:9" s="43" customFormat="1" ht="19.5" customHeight="1">
      <c r="B115" s="44"/>
      <c r="C115" s="45"/>
      <c r="D115" s="45"/>
      <c r="F115" s="46"/>
      <c r="G115" s="46"/>
      <c r="H115" s="47"/>
      <c r="I115" s="47"/>
    </row>
    <row r="116" spans="2:9" s="43" customFormat="1" ht="19.5" customHeight="1">
      <c r="B116" s="44"/>
      <c r="C116" s="45"/>
      <c r="D116" s="45"/>
      <c r="F116" s="46"/>
      <c r="G116" s="46"/>
      <c r="H116" s="47"/>
      <c r="I116" s="47"/>
    </row>
    <row r="117" spans="2:9" s="43" customFormat="1" ht="19.5" customHeight="1">
      <c r="B117" s="44"/>
      <c r="C117" s="45"/>
      <c r="D117" s="45"/>
      <c r="F117" s="46"/>
      <c r="G117" s="46"/>
      <c r="H117" s="47"/>
      <c r="I117" s="47"/>
    </row>
    <row r="118" spans="2:9" s="43" customFormat="1" ht="19.5" customHeight="1">
      <c r="B118" s="44"/>
      <c r="C118" s="45"/>
      <c r="D118" s="45"/>
      <c r="F118" s="46"/>
      <c r="G118" s="46"/>
      <c r="H118" s="47"/>
      <c r="I118" s="47"/>
    </row>
    <row r="119" spans="2:9" s="43" customFormat="1" ht="19.5" customHeight="1">
      <c r="B119" s="44"/>
      <c r="C119" s="45"/>
      <c r="D119" s="45"/>
      <c r="F119" s="46"/>
      <c r="G119" s="46"/>
      <c r="H119" s="47"/>
      <c r="I119" s="47"/>
    </row>
    <row r="120" spans="2:9" s="43" customFormat="1" ht="19.5" customHeight="1">
      <c r="B120" s="44"/>
      <c r="C120" s="45"/>
      <c r="D120" s="45"/>
      <c r="F120" s="46"/>
      <c r="G120" s="46"/>
      <c r="H120" s="47"/>
      <c r="I120" s="47"/>
    </row>
    <row r="121" spans="2:9" s="43" customFormat="1" ht="19.5" customHeight="1">
      <c r="B121" s="44"/>
      <c r="C121" s="45"/>
      <c r="D121" s="45"/>
      <c r="F121" s="46"/>
      <c r="G121" s="46"/>
      <c r="H121" s="47"/>
      <c r="I121" s="47"/>
    </row>
    <row r="122" spans="2:9" s="43" customFormat="1" ht="19.5" customHeight="1">
      <c r="B122" s="44"/>
      <c r="C122" s="45"/>
      <c r="D122" s="45"/>
      <c r="F122" s="46"/>
      <c r="G122" s="46"/>
      <c r="H122" s="47"/>
      <c r="I122" s="47"/>
    </row>
    <row r="123" spans="2:9" s="43" customFormat="1" ht="19.5" customHeight="1">
      <c r="B123" s="44"/>
      <c r="C123" s="45"/>
      <c r="D123" s="45"/>
      <c r="F123" s="46"/>
      <c r="G123" s="46"/>
      <c r="H123" s="47"/>
      <c r="I123" s="47"/>
    </row>
    <row r="124" spans="2:9" s="43" customFormat="1" ht="19.5" customHeight="1">
      <c r="B124" s="44"/>
      <c r="C124" s="45"/>
      <c r="D124" s="45"/>
      <c r="F124" s="46"/>
      <c r="G124" s="46"/>
      <c r="H124" s="47"/>
      <c r="I124" s="47"/>
    </row>
    <row r="125" spans="2:9" s="43" customFormat="1" ht="19.5" customHeight="1">
      <c r="B125" s="44"/>
      <c r="C125" s="45"/>
      <c r="D125" s="45"/>
      <c r="F125" s="46"/>
      <c r="G125" s="46"/>
      <c r="H125" s="47"/>
      <c r="I125" s="47"/>
    </row>
    <row r="126" spans="2:9" s="43" customFormat="1" ht="19.5" customHeight="1">
      <c r="B126" s="44"/>
      <c r="C126" s="45"/>
      <c r="D126" s="45"/>
      <c r="F126" s="46"/>
      <c r="G126" s="46"/>
      <c r="H126" s="47"/>
      <c r="I126" s="47"/>
    </row>
    <row r="127" spans="2:9" s="43" customFormat="1" ht="19.5" customHeight="1">
      <c r="B127" s="44"/>
      <c r="C127" s="45"/>
      <c r="D127" s="45"/>
      <c r="F127" s="46"/>
      <c r="G127" s="46"/>
      <c r="H127" s="47"/>
      <c r="I127" s="47"/>
    </row>
    <row r="128" spans="2:9" s="43" customFormat="1" ht="19.5" customHeight="1">
      <c r="B128" s="44"/>
      <c r="C128" s="45"/>
      <c r="D128" s="45"/>
      <c r="F128" s="46"/>
      <c r="G128" s="46"/>
      <c r="H128" s="47"/>
      <c r="I128" s="47"/>
    </row>
    <row r="129" spans="2:9" s="43" customFormat="1" ht="19.5" customHeight="1">
      <c r="B129" s="44"/>
      <c r="C129" s="45"/>
      <c r="D129" s="45"/>
      <c r="F129" s="46"/>
      <c r="G129" s="46"/>
      <c r="H129" s="47"/>
      <c r="I129" s="47"/>
    </row>
    <row r="130" spans="2:9" s="43" customFormat="1" ht="19.5" customHeight="1">
      <c r="B130" s="44"/>
      <c r="C130" s="45"/>
      <c r="D130" s="45"/>
      <c r="F130" s="46"/>
      <c r="G130" s="46"/>
      <c r="H130" s="47"/>
      <c r="I130" s="47"/>
    </row>
    <row r="131" spans="2:9" s="43" customFormat="1" ht="19.5" customHeight="1">
      <c r="B131" s="44"/>
      <c r="C131" s="45"/>
      <c r="D131" s="45"/>
      <c r="F131" s="46"/>
      <c r="G131" s="46"/>
      <c r="H131" s="47"/>
      <c r="I131" s="47"/>
    </row>
    <row r="132" spans="2:9" s="43" customFormat="1" ht="19.5" customHeight="1">
      <c r="B132" s="44"/>
      <c r="C132" s="45"/>
      <c r="D132" s="45"/>
      <c r="F132" s="46"/>
      <c r="G132" s="46"/>
      <c r="H132" s="47"/>
      <c r="I132" s="47"/>
    </row>
    <row r="133" spans="2:9" s="43" customFormat="1" ht="19.5" customHeight="1">
      <c r="B133" s="44"/>
      <c r="C133" s="45"/>
      <c r="D133" s="45"/>
      <c r="F133" s="46"/>
      <c r="G133" s="46"/>
      <c r="H133" s="47"/>
      <c r="I133" s="47"/>
    </row>
    <row r="134" spans="2:9" s="43" customFormat="1" ht="19.5" customHeight="1">
      <c r="B134" s="44"/>
      <c r="C134" s="45"/>
      <c r="D134" s="45"/>
      <c r="F134" s="46"/>
      <c r="G134" s="46"/>
      <c r="H134" s="47"/>
      <c r="I134" s="47"/>
    </row>
    <row r="135" spans="2:9" s="43" customFormat="1" ht="19.5" customHeight="1">
      <c r="B135" s="44"/>
      <c r="C135" s="45"/>
      <c r="D135" s="45"/>
      <c r="F135" s="46"/>
      <c r="G135" s="46"/>
      <c r="H135" s="47"/>
      <c r="I135" s="47"/>
    </row>
    <row r="136" spans="2:9" s="43" customFormat="1" ht="19.5" customHeight="1">
      <c r="B136" s="44"/>
      <c r="C136" s="45"/>
      <c r="D136" s="45"/>
      <c r="F136" s="46"/>
      <c r="G136" s="46"/>
      <c r="H136" s="47"/>
      <c r="I136" s="47"/>
    </row>
    <row r="137" spans="2:9" s="43" customFormat="1" ht="19.5" customHeight="1">
      <c r="B137" s="44"/>
      <c r="C137" s="45"/>
      <c r="D137" s="45"/>
      <c r="F137" s="46"/>
      <c r="G137" s="46"/>
      <c r="H137" s="47"/>
      <c r="I137" s="47"/>
    </row>
    <row r="138" spans="2:9" s="43" customFormat="1" ht="19.5" customHeight="1">
      <c r="B138" s="44"/>
      <c r="C138" s="45"/>
      <c r="D138" s="45"/>
      <c r="F138" s="46"/>
      <c r="G138" s="46"/>
      <c r="H138" s="47"/>
      <c r="I138" s="47"/>
    </row>
    <row r="139" spans="2:9" s="43" customFormat="1" ht="19.5" customHeight="1">
      <c r="B139" s="44"/>
      <c r="C139" s="45"/>
      <c r="D139" s="45"/>
      <c r="F139" s="46"/>
      <c r="G139" s="46"/>
      <c r="H139" s="47"/>
      <c r="I139" s="47"/>
    </row>
    <row r="140" spans="2:9" s="43" customFormat="1" ht="19.5" customHeight="1">
      <c r="B140" s="44"/>
      <c r="C140" s="45"/>
      <c r="D140" s="45"/>
      <c r="F140" s="46"/>
      <c r="G140" s="46"/>
      <c r="H140" s="47"/>
      <c r="I140" s="47"/>
    </row>
    <row r="141" spans="2:9" s="43" customFormat="1" ht="19.5" customHeight="1">
      <c r="B141" s="44"/>
      <c r="C141" s="45"/>
      <c r="D141" s="45"/>
      <c r="F141" s="46"/>
      <c r="G141" s="46"/>
      <c r="H141" s="47"/>
      <c r="I141" s="47"/>
    </row>
    <row r="142" spans="2:9" s="43" customFormat="1" ht="19.5" customHeight="1">
      <c r="B142" s="44"/>
      <c r="C142" s="45"/>
      <c r="D142" s="45"/>
      <c r="F142" s="46"/>
      <c r="G142" s="46"/>
      <c r="H142" s="47"/>
      <c r="I142" s="47"/>
    </row>
    <row r="143" spans="2:9" s="43" customFormat="1" ht="19.5" customHeight="1">
      <c r="B143" s="44"/>
      <c r="C143" s="45"/>
      <c r="D143" s="45"/>
      <c r="F143" s="46"/>
      <c r="G143" s="46"/>
      <c r="H143" s="47"/>
      <c r="I143" s="47"/>
    </row>
    <row r="144" spans="2:9" s="43" customFormat="1" ht="19.5" customHeight="1">
      <c r="B144" s="44"/>
      <c r="C144" s="45"/>
      <c r="D144" s="45"/>
      <c r="F144" s="46"/>
      <c r="G144" s="46"/>
      <c r="H144" s="47"/>
      <c r="I144" s="47"/>
    </row>
    <row r="145" spans="2:9" s="43" customFormat="1" ht="19.5" customHeight="1">
      <c r="B145" s="44"/>
      <c r="C145" s="45"/>
      <c r="D145" s="45"/>
      <c r="F145" s="46"/>
      <c r="G145" s="46"/>
      <c r="H145" s="47"/>
      <c r="I145" s="47"/>
    </row>
    <row r="146" spans="2:9" s="43" customFormat="1" ht="19.5" customHeight="1">
      <c r="B146" s="44"/>
      <c r="C146" s="45"/>
      <c r="D146" s="45"/>
      <c r="F146" s="46"/>
      <c r="G146" s="46"/>
      <c r="H146" s="47"/>
      <c r="I146" s="47"/>
    </row>
    <row r="147" spans="2:9" s="43" customFormat="1" ht="19.5" customHeight="1">
      <c r="B147" s="44"/>
      <c r="C147" s="45"/>
      <c r="D147" s="45"/>
      <c r="F147" s="46"/>
      <c r="G147" s="46"/>
      <c r="H147" s="47"/>
      <c r="I147" s="47"/>
    </row>
    <row r="148" spans="2:9" s="43" customFormat="1" ht="19.5" customHeight="1">
      <c r="B148" s="44"/>
      <c r="C148" s="45"/>
      <c r="D148" s="45"/>
      <c r="F148" s="46"/>
      <c r="G148" s="46"/>
      <c r="H148" s="47"/>
      <c r="I148" s="47"/>
    </row>
    <row r="149" spans="2:9" s="43" customFormat="1" ht="19.5" customHeight="1">
      <c r="B149" s="44"/>
      <c r="C149" s="45"/>
      <c r="D149" s="45"/>
      <c r="F149" s="46"/>
      <c r="G149" s="46"/>
      <c r="H149" s="47"/>
      <c r="I149" s="47"/>
    </row>
    <row r="150" spans="2:9" s="43" customFormat="1" ht="19.5" customHeight="1">
      <c r="B150" s="44"/>
      <c r="C150" s="45"/>
      <c r="D150" s="45"/>
      <c r="F150" s="46"/>
      <c r="G150" s="46"/>
      <c r="H150" s="47"/>
      <c r="I150" s="47"/>
    </row>
    <row r="151" spans="2:9" s="43" customFormat="1" ht="19.5" customHeight="1">
      <c r="B151" s="44"/>
      <c r="C151" s="45"/>
      <c r="D151" s="45"/>
      <c r="F151" s="46"/>
      <c r="G151" s="46"/>
      <c r="H151" s="47"/>
      <c r="I151" s="47"/>
    </row>
    <row r="152" spans="2:9" s="43" customFormat="1" ht="19.5" customHeight="1">
      <c r="B152" s="44"/>
      <c r="C152" s="45"/>
      <c r="D152" s="45"/>
      <c r="F152" s="46"/>
      <c r="G152" s="46"/>
      <c r="H152" s="47"/>
      <c r="I152" s="47"/>
    </row>
    <row r="153" spans="2:9" s="43" customFormat="1" ht="19.5" customHeight="1">
      <c r="B153" s="44"/>
      <c r="C153" s="45"/>
      <c r="D153" s="45"/>
      <c r="F153" s="46"/>
      <c r="G153" s="46"/>
      <c r="H153" s="47"/>
      <c r="I153" s="47"/>
    </row>
    <row r="154" spans="2:9" s="43" customFormat="1" ht="19.5" customHeight="1">
      <c r="B154" s="44"/>
      <c r="C154" s="45"/>
      <c r="D154" s="45"/>
      <c r="F154" s="46"/>
      <c r="G154" s="46"/>
      <c r="H154" s="47"/>
      <c r="I154" s="47"/>
    </row>
    <row r="155" spans="2:9" s="43" customFormat="1" ht="19.5" customHeight="1">
      <c r="B155" s="44"/>
      <c r="C155" s="45"/>
      <c r="D155" s="45"/>
      <c r="F155" s="46"/>
      <c r="G155" s="46"/>
      <c r="H155" s="47"/>
      <c r="I155" s="47"/>
    </row>
    <row r="156" spans="2:9" s="43" customFormat="1" ht="19.5" customHeight="1">
      <c r="B156" s="44"/>
      <c r="C156" s="45"/>
      <c r="D156" s="45"/>
      <c r="F156" s="46"/>
      <c r="G156" s="46"/>
      <c r="H156" s="47"/>
      <c r="I156" s="47"/>
    </row>
    <row r="157" spans="2:9" s="43" customFormat="1" ht="19.5" customHeight="1">
      <c r="B157" s="44"/>
      <c r="C157" s="45"/>
      <c r="D157" s="45"/>
      <c r="F157" s="46"/>
      <c r="G157" s="46"/>
      <c r="H157" s="47"/>
      <c r="I157" s="47"/>
    </row>
    <row r="158" spans="2:9" s="43" customFormat="1" ht="19.5" customHeight="1">
      <c r="B158" s="44"/>
      <c r="C158" s="45"/>
      <c r="D158" s="45"/>
      <c r="F158" s="46"/>
      <c r="G158" s="46"/>
      <c r="H158" s="47"/>
      <c r="I158" s="47"/>
    </row>
    <row r="159" spans="2:9" s="43" customFormat="1" ht="19.5" customHeight="1">
      <c r="B159" s="44"/>
      <c r="C159" s="45"/>
      <c r="D159" s="45"/>
      <c r="F159" s="46"/>
      <c r="G159" s="46"/>
      <c r="H159" s="47"/>
      <c r="I159" s="47"/>
    </row>
    <row r="160" spans="2:9" s="43" customFormat="1" ht="19.5" customHeight="1">
      <c r="B160" s="44"/>
      <c r="C160" s="45"/>
      <c r="D160" s="45"/>
      <c r="F160" s="46"/>
      <c r="G160" s="46"/>
      <c r="H160" s="47"/>
      <c r="I160" s="47"/>
    </row>
    <row r="161" spans="2:9" s="43" customFormat="1" ht="19.5" customHeight="1">
      <c r="B161" s="44"/>
      <c r="C161" s="45"/>
      <c r="D161" s="45"/>
      <c r="F161" s="46"/>
      <c r="G161" s="46"/>
      <c r="H161" s="47"/>
      <c r="I161" s="47"/>
    </row>
    <row r="162" spans="2:9" s="43" customFormat="1" ht="19.5" customHeight="1">
      <c r="B162" s="44"/>
      <c r="C162" s="45"/>
      <c r="D162" s="45"/>
      <c r="F162" s="46"/>
      <c r="G162" s="46"/>
      <c r="H162" s="47"/>
      <c r="I162" s="47"/>
    </row>
    <row r="163" spans="2:9" s="43" customFormat="1" ht="19.5" customHeight="1">
      <c r="B163" s="44"/>
      <c r="C163" s="45"/>
      <c r="D163" s="45"/>
      <c r="F163" s="46"/>
      <c r="G163" s="46"/>
      <c r="H163" s="47"/>
      <c r="I163" s="47"/>
    </row>
    <row r="164" spans="2:9" s="43" customFormat="1" ht="19.5" customHeight="1">
      <c r="B164" s="44"/>
      <c r="C164" s="45"/>
      <c r="D164" s="45"/>
      <c r="F164" s="46"/>
      <c r="G164" s="46"/>
      <c r="H164" s="47"/>
      <c r="I164" s="47"/>
    </row>
    <row r="165" spans="2:9" s="43" customFormat="1" ht="19.5" customHeight="1">
      <c r="B165" s="44"/>
      <c r="C165" s="45"/>
      <c r="D165" s="45"/>
      <c r="F165" s="46"/>
      <c r="G165" s="46"/>
      <c r="H165" s="47"/>
      <c r="I165" s="47"/>
    </row>
    <row r="166" spans="2:9" s="43" customFormat="1" ht="19.5" customHeight="1">
      <c r="B166" s="44"/>
      <c r="C166" s="45"/>
      <c r="D166" s="45"/>
      <c r="F166" s="46"/>
      <c r="G166" s="46"/>
      <c r="H166" s="47"/>
      <c r="I166" s="47"/>
    </row>
    <row r="167" spans="2:9" s="43" customFormat="1" ht="19.5" customHeight="1">
      <c r="B167" s="44"/>
      <c r="C167" s="45"/>
      <c r="D167" s="45"/>
      <c r="F167" s="46"/>
      <c r="G167" s="46"/>
      <c r="H167" s="47"/>
      <c r="I167" s="47"/>
    </row>
    <row r="168" spans="2:9" s="43" customFormat="1" ht="19.5" customHeight="1">
      <c r="B168" s="44"/>
      <c r="C168" s="45"/>
      <c r="D168" s="45"/>
      <c r="F168" s="46"/>
      <c r="G168" s="46"/>
      <c r="H168" s="47"/>
      <c r="I168" s="47"/>
    </row>
    <row r="169" spans="2:9" s="43" customFormat="1" ht="19.5" customHeight="1">
      <c r="B169" s="44"/>
      <c r="C169" s="45"/>
      <c r="D169" s="45"/>
      <c r="F169" s="46"/>
      <c r="G169" s="46"/>
      <c r="H169" s="47"/>
      <c r="I169" s="47"/>
    </row>
    <row r="170" spans="2:9" s="43" customFormat="1" ht="19.5" customHeight="1">
      <c r="B170" s="44"/>
      <c r="C170" s="45"/>
      <c r="D170" s="45"/>
      <c r="F170" s="46"/>
      <c r="G170" s="46"/>
      <c r="H170" s="47"/>
      <c r="I170" s="47"/>
    </row>
    <row r="171" spans="2:9" s="43" customFormat="1" ht="19.5" customHeight="1">
      <c r="B171" s="44"/>
      <c r="C171" s="45"/>
      <c r="D171" s="45"/>
      <c r="F171" s="46"/>
      <c r="G171" s="46"/>
      <c r="H171" s="47"/>
      <c r="I171" s="47"/>
    </row>
    <row r="172" spans="2:9" s="43" customFormat="1" ht="19.5" customHeight="1">
      <c r="B172" s="44"/>
      <c r="C172" s="45"/>
      <c r="D172" s="45"/>
      <c r="F172" s="46"/>
      <c r="G172" s="46"/>
      <c r="H172" s="47"/>
      <c r="I172" s="47"/>
    </row>
    <row r="173" spans="2:9" s="43" customFormat="1" ht="19.5" customHeight="1">
      <c r="B173" s="44"/>
      <c r="C173" s="45"/>
      <c r="D173" s="45"/>
      <c r="F173" s="46"/>
      <c r="G173" s="46"/>
      <c r="H173" s="47"/>
      <c r="I173" s="47"/>
    </row>
    <row r="174" spans="2:9" s="43" customFormat="1" ht="19.5" customHeight="1">
      <c r="B174" s="44"/>
      <c r="C174" s="45"/>
      <c r="D174" s="45"/>
      <c r="F174" s="46"/>
      <c r="G174" s="46"/>
      <c r="H174" s="47"/>
      <c r="I174" s="47"/>
    </row>
    <row r="175" spans="2:9" s="43" customFormat="1" ht="19.5" customHeight="1">
      <c r="B175" s="44"/>
      <c r="C175" s="45"/>
      <c r="D175" s="45"/>
      <c r="F175" s="46"/>
      <c r="G175" s="46"/>
      <c r="H175" s="47"/>
      <c r="I175" s="47"/>
    </row>
    <row r="176" spans="2:9" s="43" customFormat="1" ht="19.5" customHeight="1">
      <c r="B176" s="44"/>
      <c r="C176" s="45"/>
      <c r="D176" s="45"/>
      <c r="F176" s="46"/>
      <c r="G176" s="46"/>
      <c r="H176" s="47"/>
      <c r="I176" s="47"/>
    </row>
    <row r="177" spans="2:9" s="43" customFormat="1" ht="19.5" customHeight="1">
      <c r="B177" s="44"/>
      <c r="C177" s="45"/>
      <c r="D177" s="45"/>
      <c r="F177" s="46"/>
      <c r="G177" s="46"/>
      <c r="H177" s="47"/>
      <c r="I177" s="47"/>
    </row>
    <row r="178" spans="2:9" s="43" customFormat="1" ht="19.5" customHeight="1">
      <c r="B178" s="44"/>
      <c r="C178" s="45"/>
      <c r="D178" s="45"/>
      <c r="F178" s="46"/>
      <c r="G178" s="46"/>
      <c r="H178" s="47"/>
      <c r="I178" s="47"/>
    </row>
    <row r="179" spans="2:9" s="43" customFormat="1" ht="19.5" customHeight="1">
      <c r="B179" s="44"/>
      <c r="C179" s="45"/>
      <c r="D179" s="45"/>
      <c r="F179" s="46"/>
      <c r="G179" s="46"/>
      <c r="H179" s="47"/>
      <c r="I179" s="47"/>
    </row>
    <row r="180" spans="2:9" s="43" customFormat="1" ht="19.5" customHeight="1">
      <c r="B180" s="44"/>
      <c r="C180" s="45"/>
      <c r="D180" s="45"/>
      <c r="F180" s="46"/>
      <c r="G180" s="46"/>
      <c r="H180" s="47"/>
      <c r="I180" s="47"/>
    </row>
    <row r="181" spans="2:9" s="43" customFormat="1" ht="19.5" customHeight="1">
      <c r="B181" s="44"/>
      <c r="C181" s="45"/>
      <c r="D181" s="45"/>
      <c r="F181" s="46"/>
      <c r="G181" s="46"/>
      <c r="H181" s="47"/>
      <c r="I181" s="47"/>
    </row>
    <row r="182" spans="2:9" s="43" customFormat="1" ht="19.5" customHeight="1">
      <c r="B182" s="44"/>
      <c r="C182" s="45"/>
      <c r="D182" s="45"/>
      <c r="F182" s="46"/>
      <c r="G182" s="46"/>
      <c r="H182" s="47"/>
      <c r="I182" s="47"/>
    </row>
    <row r="183" spans="2:9" s="43" customFormat="1" ht="19.5" customHeight="1">
      <c r="B183" s="44"/>
      <c r="C183" s="45"/>
      <c r="D183" s="45"/>
      <c r="F183" s="46"/>
      <c r="G183" s="46"/>
      <c r="H183" s="47"/>
      <c r="I183" s="47"/>
    </row>
    <row r="184" spans="2:9" s="43" customFormat="1" ht="19.5" customHeight="1">
      <c r="B184" s="44"/>
      <c r="C184" s="45"/>
      <c r="D184" s="45"/>
      <c r="F184" s="46"/>
      <c r="G184" s="46"/>
      <c r="H184" s="47"/>
      <c r="I184" s="47"/>
    </row>
    <row r="185" spans="2:9" s="43" customFormat="1" ht="19.5" customHeight="1">
      <c r="B185" s="44"/>
      <c r="C185" s="45"/>
      <c r="D185" s="45"/>
      <c r="F185" s="46"/>
      <c r="G185" s="46"/>
      <c r="H185" s="47"/>
      <c r="I185" s="47"/>
    </row>
    <row r="186" spans="2:9" s="43" customFormat="1" ht="19.5" customHeight="1">
      <c r="B186" s="44"/>
      <c r="C186" s="45"/>
      <c r="D186" s="45"/>
      <c r="F186" s="46"/>
      <c r="G186" s="46"/>
      <c r="H186" s="47"/>
      <c r="I186" s="47"/>
    </row>
    <row r="187" spans="2:9" s="43" customFormat="1" ht="19.5" customHeight="1">
      <c r="B187" s="44"/>
      <c r="C187" s="45"/>
      <c r="D187" s="45"/>
      <c r="F187" s="46"/>
      <c r="G187" s="46"/>
      <c r="H187" s="47"/>
      <c r="I187" s="47"/>
    </row>
    <row r="188" spans="2:9" s="43" customFormat="1" ht="19.5" customHeight="1">
      <c r="B188" s="44"/>
      <c r="C188" s="45"/>
      <c r="D188" s="45"/>
      <c r="F188" s="46"/>
      <c r="G188" s="46"/>
      <c r="H188" s="47"/>
      <c r="I188" s="47"/>
    </row>
    <row r="189" spans="2:9" s="43" customFormat="1" ht="19.5" customHeight="1">
      <c r="B189" s="44"/>
      <c r="C189" s="45"/>
      <c r="D189" s="45"/>
      <c r="F189" s="46"/>
      <c r="G189" s="46"/>
      <c r="H189" s="47"/>
      <c r="I189" s="47"/>
    </row>
    <row r="190" spans="2:9" s="43" customFormat="1" ht="19.5" customHeight="1">
      <c r="B190" s="44"/>
      <c r="C190" s="45"/>
      <c r="D190" s="45"/>
      <c r="F190" s="46"/>
      <c r="G190" s="46"/>
      <c r="H190" s="47"/>
      <c r="I190" s="47"/>
    </row>
    <row r="191" spans="2:9" s="43" customFormat="1" ht="19.5" customHeight="1">
      <c r="B191" s="44"/>
      <c r="C191" s="45"/>
      <c r="D191" s="45"/>
      <c r="F191" s="46"/>
      <c r="G191" s="46"/>
      <c r="H191" s="47"/>
      <c r="I191" s="47"/>
    </row>
    <row r="192" spans="2:9" s="43" customFormat="1" ht="19.5" customHeight="1">
      <c r="B192" s="44"/>
      <c r="C192" s="45"/>
      <c r="D192" s="45"/>
      <c r="F192" s="46"/>
      <c r="G192" s="46"/>
      <c r="H192" s="47"/>
      <c r="I192" s="47"/>
    </row>
    <row r="193" spans="2:9" s="43" customFormat="1" ht="19.5" customHeight="1">
      <c r="B193" s="44"/>
      <c r="C193" s="45"/>
      <c r="D193" s="45"/>
      <c r="F193" s="46"/>
      <c r="G193" s="46"/>
      <c r="H193" s="47"/>
      <c r="I193" s="47"/>
    </row>
    <row r="194" spans="2:9" s="43" customFormat="1" ht="19.5" customHeight="1">
      <c r="B194" s="44"/>
      <c r="C194" s="45"/>
      <c r="D194" s="45"/>
      <c r="F194" s="46"/>
      <c r="G194" s="46"/>
      <c r="H194" s="47"/>
      <c r="I194" s="47"/>
    </row>
    <row r="195" spans="2:9" s="43" customFormat="1" ht="19.5" customHeight="1">
      <c r="B195" s="44"/>
      <c r="C195" s="45"/>
      <c r="D195" s="45"/>
      <c r="F195" s="46"/>
      <c r="G195" s="46"/>
      <c r="H195" s="47"/>
      <c r="I195" s="47"/>
    </row>
    <row r="196" spans="2:9" s="43" customFormat="1" ht="19.5" customHeight="1">
      <c r="B196" s="44"/>
      <c r="C196" s="45"/>
      <c r="D196" s="45"/>
      <c r="F196" s="46"/>
      <c r="G196" s="46"/>
      <c r="H196" s="47"/>
      <c r="I196" s="47"/>
    </row>
    <row r="197" spans="2:9" s="43" customFormat="1" ht="19.5" customHeight="1">
      <c r="B197" s="44"/>
      <c r="C197" s="45"/>
      <c r="D197" s="45"/>
      <c r="F197" s="46"/>
      <c r="G197" s="46"/>
      <c r="H197" s="47"/>
      <c r="I197" s="47"/>
    </row>
    <row r="198" spans="2:9" s="43" customFormat="1" ht="19.5" customHeight="1">
      <c r="B198" s="44"/>
      <c r="C198" s="45"/>
      <c r="D198" s="45"/>
      <c r="F198" s="46"/>
      <c r="G198" s="46"/>
      <c r="H198" s="47"/>
      <c r="I198" s="47"/>
    </row>
    <row r="199" spans="2:9" s="43" customFormat="1" ht="19.5" customHeight="1">
      <c r="B199" s="44"/>
      <c r="C199" s="45"/>
      <c r="D199" s="45"/>
      <c r="F199" s="46"/>
      <c r="G199" s="46"/>
      <c r="H199" s="47"/>
      <c r="I199" s="47"/>
    </row>
    <row r="200" spans="2:9" s="43" customFormat="1" ht="19.5" customHeight="1">
      <c r="B200" s="44"/>
      <c r="C200" s="45"/>
      <c r="D200" s="45"/>
      <c r="F200" s="46"/>
      <c r="G200" s="46"/>
      <c r="H200" s="47"/>
      <c r="I200" s="47"/>
    </row>
    <row r="201" spans="2:9" s="43" customFormat="1" ht="19.5" customHeight="1">
      <c r="B201" s="44"/>
      <c r="C201" s="45"/>
      <c r="D201" s="45"/>
      <c r="F201" s="46"/>
      <c r="G201" s="46"/>
      <c r="H201" s="47"/>
      <c r="I201" s="47"/>
    </row>
    <row r="202" spans="2:9" s="43" customFormat="1" ht="19.5" customHeight="1">
      <c r="B202" s="44"/>
      <c r="C202" s="45"/>
      <c r="D202" s="45"/>
      <c r="F202" s="46"/>
      <c r="G202" s="46"/>
      <c r="H202" s="47"/>
      <c r="I202" s="47"/>
    </row>
    <row r="203" spans="2:9" s="43" customFormat="1" ht="19.5" customHeight="1">
      <c r="B203" s="44"/>
      <c r="C203" s="45"/>
      <c r="D203" s="45"/>
      <c r="F203" s="46"/>
      <c r="G203" s="46"/>
      <c r="H203" s="47"/>
      <c r="I203" s="47"/>
    </row>
    <row r="204" spans="2:9" s="43" customFormat="1" ht="19.5" customHeight="1">
      <c r="B204" s="44"/>
      <c r="C204" s="45"/>
      <c r="D204" s="45"/>
      <c r="F204" s="46"/>
      <c r="G204" s="46"/>
      <c r="H204" s="47"/>
      <c r="I204" s="47"/>
    </row>
    <row r="205" spans="2:9" s="43" customFormat="1" ht="19.5" customHeight="1">
      <c r="B205" s="44"/>
      <c r="C205" s="45"/>
      <c r="D205" s="45"/>
      <c r="F205" s="46"/>
      <c r="G205" s="46"/>
      <c r="H205" s="47"/>
      <c r="I205" s="47"/>
    </row>
    <row r="206" spans="2:9" s="43" customFormat="1" ht="19.5" customHeight="1">
      <c r="B206" s="44"/>
      <c r="C206" s="45"/>
      <c r="D206" s="45"/>
      <c r="F206" s="46"/>
      <c r="G206" s="46"/>
      <c r="H206" s="47"/>
      <c r="I206" s="47"/>
    </row>
    <row r="207" spans="2:9" s="43" customFormat="1" ht="19.5" customHeight="1">
      <c r="B207" s="44"/>
      <c r="C207" s="45"/>
      <c r="D207" s="45"/>
      <c r="F207" s="46"/>
      <c r="G207" s="46"/>
      <c r="H207" s="47"/>
      <c r="I207" s="47"/>
    </row>
    <row r="208" spans="2:9" s="43" customFormat="1" ht="19.5" customHeight="1">
      <c r="B208" s="44"/>
      <c r="C208" s="45"/>
      <c r="D208" s="45"/>
      <c r="F208" s="46"/>
      <c r="G208" s="46"/>
      <c r="H208" s="47"/>
      <c r="I208" s="47"/>
    </row>
    <row r="209" spans="2:9" s="43" customFormat="1" ht="19.5" customHeight="1">
      <c r="B209" s="44"/>
      <c r="C209" s="45"/>
      <c r="D209" s="45"/>
      <c r="F209" s="46"/>
      <c r="G209" s="46"/>
      <c r="H209" s="47"/>
      <c r="I209" s="47"/>
    </row>
    <row r="210" spans="2:9" s="43" customFormat="1" ht="19.5" customHeight="1">
      <c r="B210" s="44"/>
      <c r="C210" s="45"/>
      <c r="D210" s="45"/>
      <c r="F210" s="46"/>
      <c r="G210" s="46"/>
      <c r="H210" s="47"/>
      <c r="I210" s="47"/>
    </row>
    <row r="211" spans="2:9" s="43" customFormat="1" ht="19.5" customHeight="1">
      <c r="B211" s="44"/>
      <c r="C211" s="45"/>
      <c r="D211" s="45"/>
      <c r="F211" s="46"/>
      <c r="G211" s="46"/>
      <c r="H211" s="47"/>
      <c r="I211" s="47"/>
    </row>
    <row r="212" spans="2:9" s="43" customFormat="1" ht="19.5" customHeight="1">
      <c r="B212" s="44"/>
      <c r="C212" s="45"/>
      <c r="D212" s="45"/>
      <c r="F212" s="46"/>
      <c r="G212" s="46"/>
      <c r="H212" s="47"/>
      <c r="I212" s="47"/>
    </row>
    <row r="213" spans="2:9" s="43" customFormat="1" ht="19.5" customHeight="1">
      <c r="B213" s="44"/>
      <c r="C213" s="45"/>
      <c r="D213" s="45"/>
      <c r="F213" s="46"/>
      <c r="G213" s="46"/>
      <c r="H213" s="47"/>
      <c r="I213" s="47"/>
    </row>
    <row r="214" spans="2:9" s="43" customFormat="1" ht="19.5" customHeight="1">
      <c r="B214" s="44"/>
      <c r="C214" s="45"/>
      <c r="D214" s="45"/>
      <c r="F214" s="46"/>
      <c r="G214" s="46"/>
      <c r="H214" s="47"/>
      <c r="I214" s="47"/>
    </row>
    <row r="215" spans="2:9" s="43" customFormat="1" ht="19.5" customHeight="1">
      <c r="B215" s="44"/>
      <c r="C215" s="45"/>
      <c r="D215" s="45"/>
      <c r="F215" s="46"/>
      <c r="G215" s="46"/>
      <c r="H215" s="47"/>
      <c r="I215" s="47"/>
    </row>
    <row r="216" spans="2:9" s="43" customFormat="1" ht="19.5" customHeight="1">
      <c r="B216" s="44"/>
      <c r="C216" s="45"/>
      <c r="D216" s="45"/>
      <c r="F216" s="46"/>
      <c r="G216" s="46"/>
      <c r="H216" s="47"/>
      <c r="I216" s="47"/>
    </row>
    <row r="217" spans="2:9" s="43" customFormat="1" ht="19.5" customHeight="1">
      <c r="B217" s="44"/>
      <c r="C217" s="45"/>
      <c r="D217" s="45"/>
      <c r="F217" s="46"/>
      <c r="G217" s="46"/>
      <c r="H217" s="47"/>
      <c r="I217" s="47"/>
    </row>
    <row r="218" spans="2:9" s="43" customFormat="1" ht="19.5" customHeight="1">
      <c r="B218" s="44"/>
      <c r="C218" s="45"/>
      <c r="D218" s="45"/>
      <c r="F218" s="46"/>
      <c r="G218" s="46"/>
      <c r="H218" s="47"/>
      <c r="I218" s="47"/>
    </row>
    <row r="219" spans="2:9" s="43" customFormat="1" ht="19.5" customHeight="1">
      <c r="B219" s="44"/>
      <c r="C219" s="45"/>
      <c r="D219" s="45"/>
      <c r="F219" s="46"/>
      <c r="G219" s="46"/>
      <c r="H219" s="47"/>
      <c r="I219" s="47"/>
    </row>
    <row r="220" spans="2:9" s="43" customFormat="1" ht="19.5" customHeight="1">
      <c r="B220" s="44"/>
      <c r="C220" s="45"/>
      <c r="D220" s="45"/>
      <c r="F220" s="46"/>
      <c r="G220" s="46"/>
      <c r="H220" s="47"/>
      <c r="I220" s="47"/>
    </row>
    <row r="221" spans="2:9" s="43" customFormat="1" ht="19.5" customHeight="1">
      <c r="B221" s="44"/>
      <c r="C221" s="45"/>
      <c r="D221" s="45"/>
      <c r="F221" s="46"/>
      <c r="G221" s="46"/>
      <c r="H221" s="47"/>
      <c r="I221" s="47"/>
    </row>
    <row r="222" spans="2:9" s="43" customFormat="1" ht="19.5" customHeight="1">
      <c r="B222" s="44"/>
      <c r="C222" s="45"/>
      <c r="D222" s="45"/>
      <c r="F222" s="46"/>
      <c r="G222" s="46"/>
      <c r="H222" s="47"/>
      <c r="I222" s="47"/>
    </row>
    <row r="223" spans="2:9" s="43" customFormat="1" ht="19.5" customHeight="1">
      <c r="B223" s="44"/>
      <c r="C223" s="45"/>
      <c r="D223" s="45"/>
      <c r="F223" s="46"/>
      <c r="G223" s="46"/>
      <c r="H223" s="47"/>
      <c r="I223" s="47"/>
    </row>
    <row r="224" spans="2:9" s="43" customFormat="1" ht="19.5" customHeight="1">
      <c r="B224" s="44"/>
      <c r="C224" s="45"/>
      <c r="D224" s="45"/>
      <c r="F224" s="46"/>
      <c r="G224" s="46"/>
      <c r="H224" s="47"/>
      <c r="I224" s="47"/>
    </row>
    <row r="225" spans="2:9" s="43" customFormat="1" ht="19.5" customHeight="1">
      <c r="B225" s="44"/>
      <c r="C225" s="45"/>
      <c r="D225" s="45"/>
      <c r="F225" s="46"/>
      <c r="G225" s="46"/>
      <c r="H225" s="47"/>
      <c r="I225" s="47"/>
    </row>
    <row r="226" spans="2:9" s="43" customFormat="1" ht="19.5" customHeight="1">
      <c r="B226" s="44"/>
      <c r="C226" s="45"/>
      <c r="D226" s="45"/>
      <c r="F226" s="46"/>
      <c r="G226" s="46"/>
      <c r="H226" s="47"/>
      <c r="I226" s="47"/>
    </row>
    <row r="227" spans="2:9" s="43" customFormat="1" ht="19.5" customHeight="1">
      <c r="B227" s="44"/>
      <c r="C227" s="45"/>
      <c r="D227" s="45"/>
      <c r="F227" s="46"/>
      <c r="G227" s="46"/>
      <c r="H227" s="47"/>
      <c r="I227" s="47"/>
    </row>
    <row r="228" spans="2:9" s="43" customFormat="1" ht="19.5" customHeight="1">
      <c r="B228" s="44"/>
      <c r="C228" s="45"/>
      <c r="D228" s="45"/>
      <c r="F228" s="46"/>
      <c r="G228" s="46"/>
      <c r="H228" s="47"/>
      <c r="I228" s="47"/>
    </row>
    <row r="229" spans="2:9" s="43" customFormat="1" ht="19.5" customHeight="1">
      <c r="B229" s="44"/>
      <c r="C229" s="45"/>
      <c r="D229" s="45"/>
      <c r="F229" s="46"/>
      <c r="G229" s="46"/>
      <c r="H229" s="47"/>
      <c r="I229" s="47"/>
    </row>
    <row r="230" spans="2:9" s="43" customFormat="1" ht="19.5" customHeight="1">
      <c r="B230" s="44"/>
      <c r="C230" s="45"/>
      <c r="D230" s="45"/>
      <c r="F230" s="46"/>
      <c r="G230" s="46"/>
      <c r="H230" s="47"/>
      <c r="I230" s="47"/>
    </row>
    <row r="231" spans="2:9" s="43" customFormat="1" ht="19.5" customHeight="1">
      <c r="B231" s="44"/>
      <c r="C231" s="45"/>
      <c r="D231" s="45"/>
      <c r="F231" s="46"/>
      <c r="G231" s="46"/>
      <c r="H231" s="47"/>
      <c r="I231" s="47"/>
    </row>
    <row r="232" spans="2:9" s="43" customFormat="1" ht="19.5" customHeight="1">
      <c r="B232" s="44"/>
      <c r="C232" s="45"/>
      <c r="D232" s="45"/>
      <c r="F232" s="46"/>
      <c r="G232" s="46"/>
      <c r="H232" s="47"/>
      <c r="I232" s="47"/>
    </row>
    <row r="233" spans="2:9" s="43" customFormat="1" ht="19.5" customHeight="1">
      <c r="B233" s="44"/>
      <c r="C233" s="45"/>
      <c r="D233" s="45"/>
      <c r="F233" s="46"/>
      <c r="G233" s="46"/>
      <c r="H233" s="47"/>
      <c r="I233" s="47"/>
    </row>
    <row r="234" spans="2:9" s="43" customFormat="1" ht="19.5" customHeight="1">
      <c r="B234" s="44"/>
      <c r="C234" s="45"/>
      <c r="D234" s="45"/>
      <c r="F234" s="46"/>
      <c r="G234" s="46"/>
      <c r="H234" s="47"/>
      <c r="I234" s="47"/>
    </row>
    <row r="235" spans="2:9" s="43" customFormat="1" ht="19.5" customHeight="1">
      <c r="B235" s="44"/>
      <c r="C235" s="45"/>
      <c r="D235" s="45"/>
      <c r="F235" s="46"/>
      <c r="G235" s="46"/>
      <c r="H235" s="47"/>
      <c r="I235" s="47"/>
    </row>
    <row r="236" spans="2:9" s="43" customFormat="1" ht="19.5" customHeight="1">
      <c r="B236" s="44"/>
      <c r="C236" s="45"/>
      <c r="D236" s="45"/>
      <c r="F236" s="46"/>
      <c r="G236" s="46"/>
      <c r="H236" s="47"/>
      <c r="I236" s="47"/>
    </row>
    <row r="237" spans="2:9" s="43" customFormat="1" ht="19.5" customHeight="1">
      <c r="B237" s="44"/>
      <c r="C237" s="45"/>
      <c r="D237" s="45"/>
      <c r="F237" s="46"/>
      <c r="G237" s="46"/>
      <c r="H237" s="47"/>
      <c r="I237" s="47"/>
    </row>
    <row r="238" spans="2:9" s="43" customFormat="1" ht="19.5" customHeight="1">
      <c r="B238" s="44"/>
      <c r="C238" s="45"/>
      <c r="D238" s="45"/>
      <c r="F238" s="46"/>
      <c r="G238" s="46"/>
      <c r="H238" s="47"/>
      <c r="I238" s="47"/>
    </row>
    <row r="239" spans="2:9" s="43" customFormat="1" ht="19.5" customHeight="1">
      <c r="B239" s="44"/>
      <c r="C239" s="45"/>
      <c r="D239" s="45"/>
      <c r="F239" s="46"/>
      <c r="G239" s="46"/>
      <c r="H239" s="47"/>
      <c r="I239" s="47"/>
    </row>
    <row r="240" spans="2:9" s="43" customFormat="1" ht="19.5" customHeight="1">
      <c r="B240" s="44"/>
      <c r="C240" s="45"/>
      <c r="D240" s="45"/>
      <c r="F240" s="46"/>
      <c r="G240" s="46"/>
      <c r="H240" s="47"/>
      <c r="I240" s="47"/>
    </row>
    <row r="241" spans="2:9" s="43" customFormat="1" ht="19.5" customHeight="1">
      <c r="B241" s="44"/>
      <c r="C241" s="45"/>
      <c r="D241" s="45"/>
      <c r="F241" s="46"/>
      <c r="G241" s="46"/>
      <c r="H241" s="47"/>
      <c r="I241" s="47"/>
    </row>
    <row r="242" spans="2:9" s="43" customFormat="1" ht="19.5" customHeight="1">
      <c r="B242" s="44"/>
      <c r="C242" s="45"/>
      <c r="D242" s="45"/>
      <c r="F242" s="46"/>
      <c r="G242" s="46"/>
      <c r="H242" s="47"/>
      <c r="I242" s="47"/>
    </row>
    <row r="243" spans="2:9" s="43" customFormat="1" ht="19.5" customHeight="1">
      <c r="B243" s="44"/>
      <c r="C243" s="45"/>
      <c r="D243" s="45"/>
      <c r="F243" s="46"/>
      <c r="G243" s="46"/>
      <c r="H243" s="47"/>
      <c r="I243" s="47"/>
    </row>
    <row r="244" spans="2:9" s="43" customFormat="1" ht="19.5" customHeight="1">
      <c r="B244" s="44"/>
      <c r="C244" s="45"/>
      <c r="D244" s="45"/>
      <c r="F244" s="46"/>
      <c r="G244" s="46"/>
      <c r="H244" s="47"/>
      <c r="I244" s="47"/>
    </row>
    <row r="245" spans="2:9" s="43" customFormat="1" ht="19.5" customHeight="1">
      <c r="B245" s="44"/>
      <c r="C245" s="45"/>
      <c r="D245" s="45"/>
      <c r="F245" s="46"/>
      <c r="G245" s="46"/>
      <c r="H245" s="47"/>
      <c r="I245" s="47"/>
    </row>
    <row r="246" spans="2:9" s="43" customFormat="1" ht="19.5" customHeight="1">
      <c r="B246" s="44"/>
      <c r="C246" s="45"/>
      <c r="D246" s="45"/>
      <c r="F246" s="46"/>
      <c r="G246" s="46"/>
      <c r="H246" s="47"/>
      <c r="I246" s="47"/>
    </row>
    <row r="247" spans="2:9" s="43" customFormat="1" ht="19.5" customHeight="1">
      <c r="B247" s="44"/>
      <c r="C247" s="45"/>
      <c r="D247" s="45"/>
      <c r="F247" s="46"/>
      <c r="G247" s="46"/>
      <c r="H247" s="47"/>
      <c r="I247" s="47"/>
    </row>
    <row r="248" spans="2:9" s="43" customFormat="1" ht="19.5" customHeight="1">
      <c r="B248" s="44"/>
      <c r="C248" s="45"/>
      <c r="D248" s="45"/>
      <c r="F248" s="46"/>
      <c r="G248" s="46"/>
      <c r="H248" s="47"/>
      <c r="I248" s="47"/>
    </row>
    <row r="249" spans="2:9" s="43" customFormat="1" ht="19.5" customHeight="1">
      <c r="B249" s="44"/>
      <c r="C249" s="45"/>
      <c r="D249" s="45"/>
      <c r="F249" s="46"/>
      <c r="G249" s="46"/>
      <c r="H249" s="47"/>
      <c r="I249" s="47"/>
    </row>
    <row r="250" spans="2:9" s="43" customFormat="1" ht="19.5" customHeight="1">
      <c r="B250" s="44"/>
      <c r="C250" s="45"/>
      <c r="D250" s="45"/>
      <c r="F250" s="46"/>
      <c r="G250" s="46"/>
      <c r="H250" s="47"/>
      <c r="I250" s="47"/>
    </row>
    <row r="251" spans="2:9" s="43" customFormat="1" ht="19.5" customHeight="1">
      <c r="B251" s="44"/>
      <c r="C251" s="45"/>
      <c r="D251" s="45"/>
      <c r="F251" s="46"/>
      <c r="G251" s="46"/>
      <c r="H251" s="47"/>
      <c r="I251" s="47"/>
    </row>
  </sheetData>
  <mergeCells count="76">
    <mergeCell ref="E3:I3"/>
    <mergeCell ref="C15:D15"/>
    <mergeCell ref="G11:G12"/>
    <mergeCell ref="C13:D13"/>
    <mergeCell ref="C26:D26"/>
    <mergeCell ref="H11:H12"/>
    <mergeCell ref="B11:B12"/>
    <mergeCell ref="B73:E74"/>
    <mergeCell ref="C72:D72"/>
    <mergeCell ref="C28:D28"/>
    <mergeCell ref="H6:I6"/>
    <mergeCell ref="C29:D29"/>
    <mergeCell ref="C20:D20"/>
    <mergeCell ref="C19:D19"/>
    <mergeCell ref="C16:D16"/>
    <mergeCell ref="C18:D18"/>
    <mergeCell ref="C65:D65"/>
    <mergeCell ref="C66:D66"/>
    <mergeCell ref="E5:I5"/>
    <mergeCell ref="C17:D17"/>
    <mergeCell ref="E7:F7"/>
    <mergeCell ref="F8:I8"/>
    <mergeCell ref="C24:D24"/>
    <mergeCell ref="C68:D68"/>
    <mergeCell ref="C61:D61"/>
    <mergeCell ref="C38:D38"/>
    <mergeCell ref="C27:D27"/>
    <mergeCell ref="C67:D67"/>
    <mergeCell ref="C35:D35"/>
    <mergeCell ref="F73:I74"/>
    <mergeCell ref="C14:D14"/>
    <mergeCell ref="E11:E12"/>
    <mergeCell ref="C30:D30"/>
    <mergeCell ref="H7:I7"/>
    <mergeCell ref="E6:F6"/>
    <mergeCell ref="C11:D12"/>
    <mergeCell ref="C70:D70"/>
    <mergeCell ref="C22:D22"/>
    <mergeCell ref="C54:D54"/>
    <mergeCell ref="C53:D53"/>
    <mergeCell ref="C47:D47"/>
    <mergeCell ref="C46:D46"/>
    <mergeCell ref="C48:D48"/>
    <mergeCell ref="C31:D31"/>
    <mergeCell ref="F11:F12"/>
    <mergeCell ref="C71:D71"/>
    <mergeCell ref="C32:D32"/>
    <mergeCell ref="C52:D52"/>
    <mergeCell ref="C56:D56"/>
    <mergeCell ref="C23:D23"/>
    <mergeCell ref="C25:D25"/>
    <mergeCell ref="C62:D62"/>
    <mergeCell ref="C63:D63"/>
    <mergeCell ref="C33:D33"/>
    <mergeCell ref="C64:D64"/>
    <mergeCell ref="C39:D39"/>
    <mergeCell ref="C57:D57"/>
    <mergeCell ref="C45:D45"/>
    <mergeCell ref="C41:D41"/>
    <mergeCell ref="C42:D42"/>
    <mergeCell ref="C43:D43"/>
    <mergeCell ref="C44:D44"/>
    <mergeCell ref="C59:D59"/>
    <mergeCell ref="C40:D40"/>
    <mergeCell ref="C60:D60"/>
    <mergeCell ref="C58:D58"/>
    <mergeCell ref="C34:D34"/>
    <mergeCell ref="C51:D51"/>
    <mergeCell ref="C50:D50"/>
    <mergeCell ref="C36:D36"/>
    <mergeCell ref="C37:D37"/>
    <mergeCell ref="C49:D49"/>
    <mergeCell ref="C21:D21"/>
    <mergeCell ref="C55:D55"/>
    <mergeCell ref="I11:I12"/>
    <mergeCell ref="C69:D6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CDR SOFTWARE.</dc:creator>
  <cp:keywords/>
  <dc:description/>
  <cp:lastModifiedBy>RONIEL</cp:lastModifiedBy>
  <dcterms:created xsi:type="dcterms:W3CDTF">2005-04-25T18:15:43Z</dcterms:created>
  <dcterms:modified xsi:type="dcterms:W3CDTF">2023-08-03T14:14:38Z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3b1293cea52d4b5ba64327ea390ba79d</vt:lpwstr>
  </property>
</Properties>
</file>